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Forecast" sheetId="1" state="visible" r:id="rId1"/>
    <sheet name="Subscriptions" sheetId="2" state="visible" r:id="rId2"/>
    <sheet name="Variance" sheetId="3" state="visible" r:id="rId3"/>
    <sheet name="How to use" sheetId="4" state="visible" r:id="rId4"/>
  </sheets>
  <definedNames/>
  <calcPr calcId="124519" fullCalcOnLoad="1"/>
</workbook>
</file>

<file path=xl/styles.xml><?xml version="1.0" encoding="utf-8"?>
<styleSheet xmlns="http://schemas.openxmlformats.org/spreadsheetml/2006/main">
  <numFmts count="5">
    <numFmt numFmtId="164" formatCode="yyyy-mm-dd"/>
    <numFmt numFmtId="165" formatCode="dd mmm yyyy"/>
    <numFmt numFmtId="166" formatCode="#,##0;[Red]-#,##0"/>
    <numFmt numFmtId="167" formatCode="dd mmm"/>
    <numFmt numFmtId="168" formatCode="0.0%"/>
  </numFmts>
  <fonts count="6">
    <font>
      <name val="Calibri"/>
      <family val="2"/>
      <color theme="1"/>
      <sz val="11"/>
      <scheme val="minor"/>
    </font>
    <font>
      <name val="Calibri"/>
      <b val="1"/>
      <color rgb="001F2937"/>
      <sz val="14"/>
    </font>
    <font>
      <name val="Calibri"/>
      <i val="1"/>
      <color rgb="006B7280"/>
    </font>
    <font>
      <name val="Calibri"/>
      <b val="1"/>
      <color rgb="001F2937"/>
    </font>
    <font>
      <name val="Calibri"/>
    </font>
    <font>
      <name val="Calibri"/>
      <color rgb="000284C7"/>
      <u val="single"/>
    </font>
  </fonts>
  <fills count="6">
    <fill>
      <patternFill/>
    </fill>
    <fill>
      <patternFill patternType="gray125"/>
    </fill>
    <fill>
      <patternFill patternType="solid">
        <fgColor rgb="00FEFCE8"/>
      </patternFill>
    </fill>
    <fill>
      <patternFill patternType="solid">
        <fgColor rgb="00E0F2FE"/>
      </patternFill>
    </fill>
    <fill>
      <patternFill patternType="solid">
        <fgColor rgb="00F3F4F6"/>
      </patternFill>
    </fill>
    <fill>
      <patternFill patternType="solid">
        <fgColor rgb="00ECFDF5"/>
      </patternFill>
    </fill>
  </fills>
  <borders count="2">
    <border>
      <left/>
      <right/>
      <top/>
      <bottom/>
      <diagonal/>
    </border>
    <border>
      <top style="thin">
        <color rgb="009CA3AF"/>
      </top>
    </border>
  </borders>
  <cellStyleXfs count="1">
    <xf numFmtId="0" fontId="0" fillId="0" borderId="0"/>
  </cellStyleXfs>
  <cellXfs count="3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2" borderId="0" pivotButton="0" quotePrefix="0" xfId="0"/>
    <xf numFmtId="165" fontId="0" fillId="2" borderId="0" pivotButton="0" quotePrefix="0" xfId="0"/>
    <xf numFmtId="166" fontId="0" fillId="2" borderId="0" pivotButton="0" quotePrefix="0" xfId="0"/>
    <xf numFmtId="0" fontId="3" fillId="3" borderId="0" applyAlignment="1" pivotButton="0" quotePrefix="0" xfId="0">
      <alignment horizontal="left"/>
    </xf>
    <xf numFmtId="0" fontId="3" fillId="3" borderId="0" applyAlignment="1" pivotButton="0" quotePrefix="0" xfId="0">
      <alignment horizontal="center"/>
    </xf>
    <xf numFmtId="167" fontId="3" fillId="3" borderId="0" applyAlignment="1" pivotButton="0" quotePrefix="0" xfId="0">
      <alignment horizontal="center"/>
    </xf>
    <xf numFmtId="166" fontId="3" fillId="2" borderId="0" pivotButton="0" quotePrefix="0" xfId="0"/>
    <xf numFmtId="166" fontId="3" fillId="0" borderId="0" pivotButton="0" quotePrefix="0" xfId="0"/>
    <xf numFmtId="0" fontId="3" fillId="4" borderId="0" pivotButton="0" quotePrefix="0" xfId="0"/>
    <xf numFmtId="0" fontId="0" fillId="4" borderId="0" pivotButton="0" quotePrefix="0" xfId="0"/>
    <xf numFmtId="0" fontId="4" fillId="0" borderId="0" pivotButton="0" quotePrefix="0" xfId="0"/>
    <xf numFmtId="166" fontId="0" fillId="5" borderId="0" pivotButton="0" quotePrefix="0" xfId="0"/>
    <xf numFmtId="0" fontId="3" fillId="0" borderId="1" pivotButton="0" quotePrefix="0" xfId="0"/>
    <xf numFmtId="0" fontId="0" fillId="0" borderId="1" pivotButton="0" quotePrefix="0" xfId="0"/>
    <xf numFmtId="166" fontId="3" fillId="0" borderId="1" pivotButton="0" quotePrefix="0" xfId="0"/>
    <xf numFmtId="166" fontId="3" fillId="5" borderId="1" pivotButton="0" quotePrefix="0" xfId="0"/>
    <xf numFmtId="166" fontId="0" fillId="0" borderId="0" pivotButton="0" quotePrefix="0" xfId="0"/>
    <xf numFmtId="0" fontId="2" fillId="0" borderId="1" pivotButton="0" quotePrefix="0" xfId="0"/>
    <xf numFmtId="166" fontId="3" fillId="5" borderId="0" pivotButton="0" quotePrefix="0" xfId="0"/>
    <xf numFmtId="0" fontId="3" fillId="5" borderId="0" pivotButton="0" quotePrefix="0" xfId="0"/>
    <xf numFmtId="0" fontId="2" fillId="0" borderId="0" applyAlignment="1" pivotButton="0" quotePrefix="0" xfId="0">
      <alignment vertical="top" wrapText="1"/>
    </xf>
    <xf numFmtId="168" fontId="0" fillId="2" borderId="0" pivotButton="0" quotePrefix="0" xfId="0"/>
    <xf numFmtId="0" fontId="3" fillId="3" borderId="0" applyAlignment="1" pivotButton="0" quotePrefix="0" xfId="0">
      <alignment vertical="center" wrapText="1"/>
    </xf>
    <xf numFmtId="165" fontId="0" fillId="0" borderId="0" pivotButton="0" quotePrefix="0" xfId="0"/>
    <xf numFmtId="0" fontId="0" fillId="0" borderId="0" applyAlignment="1" pivotButton="0" quotePrefix="0" xfId="0">
      <alignment vertical="top" wrapText="1"/>
    </xf>
    <xf numFmtId="0" fontId="3" fillId="0" borderId="0" applyAlignment="1" pivotButton="0" quotePrefix="0" xfId="0">
      <alignment vertical="top" wrapText="1"/>
    </xf>
    <xf numFmtId="0" fontId="5" fillId="0" borderId="0" pivotButton="0" quotePrefix="0" xfId="0"/>
  </cellXfs>
  <cellStyles count="1">
    <cellStyle name="Normal" xfId="0" builtinId="0" hidden="0"/>
  </cellStyles>
  <dxfs count="2">
    <dxf>
      <font>
        <b val="1"/>
        <color rgb="00991B1B"/>
      </font>
      <fill>
        <patternFill patternType="solid">
          <bgColor rgb="00FECACA"/>
        </patternFill>
      </fill>
    </dxf>
    <dxf>
      <font>
        <b val="1"/>
        <color rgb="00991B1B"/>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Relationships xmlns="http://schemas.openxmlformats.org/package/2006/relationships"><Relationship Type="http://schemas.openxmlformats.org/officeDocument/2006/relationships/hyperlink" Target="https://saasflow.com/blog/13-week-cash-flow-forecast" TargetMode="External" Id="rId1" /><Relationship Type="http://schemas.openxmlformats.org/officeDocument/2006/relationships/hyperlink" Target="https://saasflow.com/product/financial-planning" TargetMode="External" Id="rId2" /></Relationships>
</file>

<file path=xl/worksheets/sheet1.xml><?xml version="1.0" encoding="utf-8"?>
<worksheet xmlns="http://schemas.openxmlformats.org/spreadsheetml/2006/main">
  <sheetPr>
    <tabColor rgb="000EA5E9"/>
    <outlinePr summaryBelow="1" summaryRight="1"/>
    <pageSetUpPr/>
  </sheetPr>
  <dimension ref="A1:P42"/>
  <sheetViews>
    <sheetView workbookViewId="0">
      <pane xSplit="2" ySplit="10" topLeftCell="C11" activePane="bottomRight" state="frozen"/>
      <selection pane="topRight"/>
      <selection pane="bottomLeft"/>
      <selection pane="bottomRight" activeCell="A1" sqref="A1"/>
    </sheetView>
  </sheetViews>
  <sheetFormatPr baseColWidth="8" defaultRowHeight="15"/>
  <cols>
    <col width="52" customWidth="1" min="1" max="1"/>
    <col width="34" customWidth="1" min="2" max="2"/>
    <col width="12"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 width="12" customWidth="1" min="14" max="14"/>
    <col width="12" customWidth="1" min="15" max="15"/>
    <col width="14" customWidth="1" min="16" max="16"/>
  </cols>
  <sheetData>
    <row r="1">
      <c r="A1" s="1" t="inlineStr">
        <is>
          <t>13-week cash flow forecast</t>
        </is>
      </c>
    </row>
    <row r="2">
      <c r="A2" s="2" t="inlineStr">
        <is>
          <t>Direct method, weekly buckets, rolling. Yellow cells are inputs; everything else calculates.</t>
        </is>
      </c>
    </row>
    <row r="3">
      <c r="A3" s="3" t="inlineStr">
        <is>
          <t>Company</t>
        </is>
      </c>
      <c r="B3" s="4" t="inlineStr"/>
    </row>
    <row r="4">
      <c r="A4" s="3" t="inlineStr">
        <is>
          <t>Currency</t>
        </is>
      </c>
      <c r="B4" s="4" t="inlineStr">
        <is>
          <t>EUR</t>
        </is>
      </c>
    </row>
    <row r="5">
      <c r="A5" s="3" t="inlineStr">
        <is>
          <t>Week 1 starts on (Monday)</t>
        </is>
      </c>
      <c r="B5" s="5" t="n">
        <v>46258</v>
      </c>
    </row>
    <row r="6">
      <c r="A6" s="3" t="inlineStr">
        <is>
          <t>Minimum cash buffer</t>
        </is>
      </c>
      <c r="B6" s="6" t="n">
        <v>50000</v>
      </c>
      <c r="C6" s="2" t="inlineStr">
        <is>
          <t>The balance you never want to go below</t>
        </is>
      </c>
    </row>
    <row r="8">
      <c r="A8" s="7" t="inlineStr">
        <is>
          <t>Line item</t>
        </is>
      </c>
      <c r="B8" s="7" t="inlineStr">
        <is>
          <t>Notes</t>
        </is>
      </c>
      <c r="C8" s="8" t="inlineStr">
        <is>
          <t>Week 1</t>
        </is>
      </c>
      <c r="D8" s="8" t="inlineStr">
        <is>
          <t>Week 2</t>
        </is>
      </c>
      <c r="E8" s="8" t="inlineStr">
        <is>
          <t>Week 3</t>
        </is>
      </c>
      <c r="F8" s="8" t="inlineStr">
        <is>
          <t>Week 4</t>
        </is>
      </c>
      <c r="G8" s="8" t="inlineStr">
        <is>
          <t>Week 5</t>
        </is>
      </c>
      <c r="H8" s="8" t="inlineStr">
        <is>
          <t>Week 6</t>
        </is>
      </c>
      <c r="I8" s="8" t="inlineStr">
        <is>
          <t>Week 7</t>
        </is>
      </c>
      <c r="J8" s="8" t="inlineStr">
        <is>
          <t>Week 8</t>
        </is>
      </c>
      <c r="K8" s="8" t="inlineStr">
        <is>
          <t>Week 9</t>
        </is>
      </c>
      <c r="L8" s="8" t="inlineStr">
        <is>
          <t>Week 10</t>
        </is>
      </c>
      <c r="M8" s="8" t="inlineStr">
        <is>
          <t>Week 11</t>
        </is>
      </c>
      <c r="N8" s="8" t="inlineStr">
        <is>
          <t>Week 12</t>
        </is>
      </c>
      <c r="O8" s="8" t="inlineStr">
        <is>
          <t>Week 13</t>
        </is>
      </c>
      <c r="P8" s="8" t="inlineStr">
        <is>
          <t>13-week total</t>
        </is>
      </c>
    </row>
    <row r="9">
      <c r="A9" s="7" t="inlineStr">
        <is>
          <t>Week #</t>
        </is>
      </c>
      <c r="B9" s="7" t="n"/>
      <c r="C9" s="8" t="n">
        <v>1</v>
      </c>
      <c r="D9" s="8" t="n">
        <v>2</v>
      </c>
      <c r="E9" s="8" t="n">
        <v>3</v>
      </c>
      <c r="F9" s="8" t="n">
        <v>4</v>
      </c>
      <c r="G9" s="8" t="n">
        <v>5</v>
      </c>
      <c r="H9" s="8" t="n">
        <v>6</v>
      </c>
      <c r="I9" s="8" t="n">
        <v>7</v>
      </c>
      <c r="J9" s="8" t="n">
        <v>8</v>
      </c>
      <c r="K9" s="8" t="n">
        <v>9</v>
      </c>
      <c r="L9" s="8" t="n">
        <v>10</v>
      </c>
      <c r="M9" s="8" t="n">
        <v>11</v>
      </c>
      <c r="N9" s="8" t="n">
        <v>12</v>
      </c>
      <c r="O9" s="8" t="n">
        <v>13</v>
      </c>
      <c r="P9" s="8" t="n"/>
    </row>
    <row r="10">
      <c r="A10" s="7" t="inlineStr">
        <is>
          <t>Week starting</t>
        </is>
      </c>
      <c r="B10" s="7" t="n"/>
      <c r="C10" s="9">
        <f>$B$5</f>
        <v/>
      </c>
      <c r="D10" s="9">
        <f>C10+7</f>
        <v/>
      </c>
      <c r="E10" s="9">
        <f>D10+7</f>
        <v/>
      </c>
      <c r="F10" s="9">
        <f>E10+7</f>
        <v/>
      </c>
      <c r="G10" s="9">
        <f>F10+7</f>
        <v/>
      </c>
      <c r="H10" s="9">
        <f>G10+7</f>
        <v/>
      </c>
      <c r="I10" s="9">
        <f>H10+7</f>
        <v/>
      </c>
      <c r="J10" s="9">
        <f>I10+7</f>
        <v/>
      </c>
      <c r="K10" s="9">
        <f>J10+7</f>
        <v/>
      </c>
      <c r="L10" s="9">
        <f>K10+7</f>
        <v/>
      </c>
      <c r="M10" s="9">
        <f>L10+7</f>
        <v/>
      </c>
      <c r="N10" s="9">
        <f>M10+7</f>
        <v/>
      </c>
      <c r="O10" s="9">
        <f>N10+7</f>
        <v/>
      </c>
      <c r="P10" s="8" t="n"/>
    </row>
    <row r="12">
      <c r="A12" s="3" t="inlineStr">
        <is>
          <t>Opening balance</t>
        </is>
      </c>
      <c r="B12" s="2" t="inlineStr">
        <is>
          <t>Week 1: today's balance across all business bank accounts. Later weeks roll over.</t>
        </is>
      </c>
      <c r="C12" s="10" t="n">
        <v>0</v>
      </c>
      <c r="D12" s="11">
        <f>C36</f>
        <v/>
      </c>
      <c r="E12" s="11">
        <f>D36</f>
        <v/>
      </c>
      <c r="F12" s="11">
        <f>E36</f>
        <v/>
      </c>
      <c r="G12" s="11">
        <f>F36</f>
        <v/>
      </c>
      <c r="H12" s="11">
        <f>G36</f>
        <v/>
      </c>
      <c r="I12" s="11">
        <f>H36</f>
        <v/>
      </c>
      <c r="J12" s="11">
        <f>I36</f>
        <v/>
      </c>
      <c r="K12" s="11">
        <f>J36</f>
        <v/>
      </c>
      <c r="L12" s="11">
        <f>K36</f>
        <v/>
      </c>
      <c r="M12" s="11">
        <f>L36</f>
        <v/>
      </c>
      <c r="N12" s="11">
        <f>M36</f>
        <v/>
      </c>
      <c r="O12" s="11">
        <f>N36</f>
        <v/>
      </c>
    </row>
    <row r="14">
      <c r="A14" s="12" t="inlineStr">
        <is>
          <t>CASH IN</t>
        </is>
      </c>
      <c r="B14" s="13" t="n"/>
      <c r="C14" s="13" t="n"/>
      <c r="D14" s="13" t="n"/>
      <c r="E14" s="13" t="n"/>
      <c r="F14" s="13" t="n"/>
      <c r="G14" s="13" t="n"/>
      <c r="H14" s="13" t="n"/>
      <c r="I14" s="13" t="n"/>
      <c r="J14" s="13" t="n"/>
      <c r="K14" s="13" t="n"/>
      <c r="L14" s="13" t="n"/>
      <c r="M14" s="13" t="n"/>
      <c r="N14" s="13" t="n"/>
      <c r="O14" s="13" t="n"/>
      <c r="P14" s="13" t="n"/>
    </row>
    <row r="15">
      <c r="A15" s="14" t="inlineStr">
        <is>
          <t>Stripe payouts (card renewals, net of fees)</t>
        </is>
      </c>
      <c r="B15" s="2" t="inlineStr">
        <is>
          <t>From the Subscriptions sheet: rows with payment method 'Card'</t>
        </is>
      </c>
      <c r="C15" s="15">
        <f>SUMIFS('Subscriptions'!$H$7:$H$206,'Subscriptions'!$G$7:$G$206,C$9,'Subscriptions'!$D$7:$D$206,"Card")</f>
        <v/>
      </c>
      <c r="D15" s="15">
        <f>SUMIFS('Subscriptions'!$H$7:$H$206,'Subscriptions'!$G$7:$G$206,D$9,'Subscriptions'!$D$7:$D$206,"Card")</f>
        <v/>
      </c>
      <c r="E15" s="15">
        <f>SUMIFS('Subscriptions'!$H$7:$H$206,'Subscriptions'!$G$7:$G$206,E$9,'Subscriptions'!$D$7:$D$206,"Card")</f>
        <v/>
      </c>
      <c r="F15" s="15">
        <f>SUMIFS('Subscriptions'!$H$7:$H$206,'Subscriptions'!$G$7:$G$206,F$9,'Subscriptions'!$D$7:$D$206,"Card")</f>
        <v/>
      </c>
      <c r="G15" s="15">
        <f>SUMIFS('Subscriptions'!$H$7:$H$206,'Subscriptions'!$G$7:$G$206,G$9,'Subscriptions'!$D$7:$D$206,"Card")</f>
        <v/>
      </c>
      <c r="H15" s="15">
        <f>SUMIFS('Subscriptions'!$H$7:$H$206,'Subscriptions'!$G$7:$G$206,H$9,'Subscriptions'!$D$7:$D$206,"Card")</f>
        <v/>
      </c>
      <c r="I15" s="15">
        <f>SUMIFS('Subscriptions'!$H$7:$H$206,'Subscriptions'!$G$7:$G$206,I$9,'Subscriptions'!$D$7:$D$206,"Card")</f>
        <v/>
      </c>
      <c r="J15" s="15">
        <f>SUMIFS('Subscriptions'!$H$7:$H$206,'Subscriptions'!$G$7:$G$206,J$9,'Subscriptions'!$D$7:$D$206,"Card")</f>
        <v/>
      </c>
      <c r="K15" s="15">
        <f>SUMIFS('Subscriptions'!$H$7:$H$206,'Subscriptions'!$G$7:$G$206,K$9,'Subscriptions'!$D$7:$D$206,"Card")</f>
        <v/>
      </c>
      <c r="L15" s="15">
        <f>SUMIFS('Subscriptions'!$H$7:$H$206,'Subscriptions'!$G$7:$G$206,L$9,'Subscriptions'!$D$7:$D$206,"Card")</f>
        <v/>
      </c>
      <c r="M15" s="15">
        <f>SUMIFS('Subscriptions'!$H$7:$H$206,'Subscriptions'!$G$7:$G$206,M$9,'Subscriptions'!$D$7:$D$206,"Card")</f>
        <v/>
      </c>
      <c r="N15" s="15">
        <f>SUMIFS('Subscriptions'!$H$7:$H$206,'Subscriptions'!$G$7:$G$206,N$9,'Subscriptions'!$D$7:$D$206,"Card")</f>
        <v/>
      </c>
      <c r="O15" s="15">
        <f>SUMIFS('Subscriptions'!$H$7:$H$206,'Subscriptions'!$G$7:$G$206,O$9,'Subscriptions'!$D$7:$D$206,"Card")</f>
        <v/>
      </c>
      <c r="P15" s="11">
        <f>SUM(C15:O15)</f>
        <v/>
      </c>
    </row>
    <row r="16">
      <c r="A16" s="14" t="inlineStr">
        <is>
          <t>Invoices paid by bank transfer (annual, enterprise)</t>
        </is>
      </c>
      <c r="B16" s="2" t="inlineStr">
        <is>
          <t>From the Subscriptions sheet: rows with payment method 'Bank transfer'</t>
        </is>
      </c>
      <c r="C16" s="15">
        <f>SUMIFS('Subscriptions'!$H$7:$H$206,'Subscriptions'!$G$7:$G$206,C$9,'Subscriptions'!$D$7:$D$206,"Bank transfer")</f>
        <v/>
      </c>
      <c r="D16" s="15">
        <f>SUMIFS('Subscriptions'!$H$7:$H$206,'Subscriptions'!$G$7:$G$206,D$9,'Subscriptions'!$D$7:$D$206,"Bank transfer")</f>
        <v/>
      </c>
      <c r="E16" s="15">
        <f>SUMIFS('Subscriptions'!$H$7:$H$206,'Subscriptions'!$G$7:$G$206,E$9,'Subscriptions'!$D$7:$D$206,"Bank transfer")</f>
        <v/>
      </c>
      <c r="F16" s="15">
        <f>SUMIFS('Subscriptions'!$H$7:$H$206,'Subscriptions'!$G$7:$G$206,F$9,'Subscriptions'!$D$7:$D$206,"Bank transfer")</f>
        <v/>
      </c>
      <c r="G16" s="15">
        <f>SUMIFS('Subscriptions'!$H$7:$H$206,'Subscriptions'!$G$7:$G$206,G$9,'Subscriptions'!$D$7:$D$206,"Bank transfer")</f>
        <v/>
      </c>
      <c r="H16" s="15">
        <f>SUMIFS('Subscriptions'!$H$7:$H$206,'Subscriptions'!$G$7:$G$206,H$9,'Subscriptions'!$D$7:$D$206,"Bank transfer")</f>
        <v/>
      </c>
      <c r="I16" s="15">
        <f>SUMIFS('Subscriptions'!$H$7:$H$206,'Subscriptions'!$G$7:$G$206,I$9,'Subscriptions'!$D$7:$D$206,"Bank transfer")</f>
        <v/>
      </c>
      <c r="J16" s="15">
        <f>SUMIFS('Subscriptions'!$H$7:$H$206,'Subscriptions'!$G$7:$G$206,J$9,'Subscriptions'!$D$7:$D$206,"Bank transfer")</f>
        <v/>
      </c>
      <c r="K16" s="15">
        <f>SUMIFS('Subscriptions'!$H$7:$H$206,'Subscriptions'!$G$7:$G$206,K$9,'Subscriptions'!$D$7:$D$206,"Bank transfer")</f>
        <v/>
      </c>
      <c r="L16" s="15">
        <f>SUMIFS('Subscriptions'!$H$7:$H$206,'Subscriptions'!$G$7:$G$206,L$9,'Subscriptions'!$D$7:$D$206,"Bank transfer")</f>
        <v/>
      </c>
      <c r="M16" s="15">
        <f>SUMIFS('Subscriptions'!$H$7:$H$206,'Subscriptions'!$G$7:$G$206,M$9,'Subscriptions'!$D$7:$D$206,"Bank transfer")</f>
        <v/>
      </c>
      <c r="N16" s="15">
        <f>SUMIFS('Subscriptions'!$H$7:$H$206,'Subscriptions'!$G$7:$G$206,N$9,'Subscriptions'!$D$7:$D$206,"Bank transfer")</f>
        <v/>
      </c>
      <c r="O16" s="15">
        <f>SUMIFS('Subscriptions'!$H$7:$H$206,'Subscriptions'!$G$7:$G$206,O$9,'Subscriptions'!$D$7:$D$206,"Bank transfer")</f>
        <v/>
      </c>
      <c r="P16" s="11">
        <f>SUM(C16:O16)</f>
        <v/>
      </c>
    </row>
    <row r="17">
      <c r="A17" s="14" t="inlineStr">
        <is>
          <t>New deals and trial conversions</t>
        </is>
      </c>
      <c r="B17" s="2" t="inlineStr">
        <is>
          <t>Only signed or late-stage deals. Keep them on their own line.</t>
        </is>
      </c>
      <c r="C17" s="6" t="n"/>
      <c r="D17" s="6" t="n"/>
      <c r="E17" s="6" t="n"/>
      <c r="F17" s="6" t="n"/>
      <c r="G17" s="6" t="n"/>
      <c r="H17" s="6" t="n"/>
      <c r="I17" s="6" t="n"/>
      <c r="J17" s="6" t="n"/>
      <c r="K17" s="6" t="n"/>
      <c r="L17" s="6" t="n"/>
      <c r="M17" s="6" t="n"/>
      <c r="N17" s="6" t="n"/>
      <c r="O17" s="6" t="n"/>
      <c r="P17" s="11">
        <f>SUM(C17:O17)</f>
        <v/>
      </c>
    </row>
    <row r="18">
      <c r="A18" s="14" t="inlineStr">
        <is>
          <t>Other receipts (VAT refunds, grants, interest)</t>
        </is>
      </c>
      <c r="C18" s="6" t="n"/>
      <c r="D18" s="6" t="n"/>
      <c r="E18" s="6" t="n"/>
      <c r="F18" s="6" t="n"/>
      <c r="G18" s="6" t="n"/>
      <c r="H18" s="6" t="n"/>
      <c r="I18" s="6" t="n"/>
      <c r="J18" s="6" t="n"/>
      <c r="K18" s="6" t="n"/>
      <c r="L18" s="6" t="n"/>
      <c r="M18" s="6" t="n"/>
      <c r="N18" s="6" t="n"/>
      <c r="O18" s="6" t="n"/>
      <c r="P18" s="11">
        <f>SUM(C18:O18)</f>
        <v/>
      </c>
    </row>
    <row r="19">
      <c r="A19" s="14" t="inlineStr">
        <is>
          <t>Financing (loans drawn, equity)</t>
        </is>
      </c>
      <c r="C19" s="6" t="n"/>
      <c r="D19" s="6" t="n"/>
      <c r="E19" s="6" t="n"/>
      <c r="F19" s="6" t="n"/>
      <c r="G19" s="6" t="n"/>
      <c r="H19" s="6" t="n"/>
      <c r="I19" s="6" t="n"/>
      <c r="J19" s="6" t="n"/>
      <c r="K19" s="6" t="n"/>
      <c r="L19" s="6" t="n"/>
      <c r="M19" s="6" t="n"/>
      <c r="N19" s="6" t="n"/>
      <c r="O19" s="6" t="n"/>
      <c r="P19" s="11">
        <f>SUM(C19:O19)</f>
        <v/>
      </c>
    </row>
    <row r="20">
      <c r="A20" s="16" t="inlineStr">
        <is>
          <t>Total cash in</t>
        </is>
      </c>
      <c r="B20" s="17" t="n"/>
      <c r="C20" s="18">
        <f>SUM(C15:C19)</f>
        <v/>
      </c>
      <c r="D20" s="18">
        <f>SUM(D15:D19)</f>
        <v/>
      </c>
      <c r="E20" s="18">
        <f>SUM(E15:E19)</f>
        <v/>
      </c>
      <c r="F20" s="18">
        <f>SUM(F15:F19)</f>
        <v/>
      </c>
      <c r="G20" s="18">
        <f>SUM(G15:G19)</f>
        <v/>
      </c>
      <c r="H20" s="18">
        <f>SUM(H15:H19)</f>
        <v/>
      </c>
      <c r="I20" s="18">
        <f>SUM(I15:I19)</f>
        <v/>
      </c>
      <c r="J20" s="18">
        <f>SUM(J15:J19)</f>
        <v/>
      </c>
      <c r="K20" s="18">
        <f>SUM(K15:K19)</f>
        <v/>
      </c>
      <c r="L20" s="18">
        <f>SUM(L15:L19)</f>
        <v/>
      </c>
      <c r="M20" s="18">
        <f>SUM(M15:M19)</f>
        <v/>
      </c>
      <c r="N20" s="18">
        <f>SUM(N15:N19)</f>
        <v/>
      </c>
      <c r="O20" s="18">
        <f>SUM(O15:O19)</f>
        <v/>
      </c>
      <c r="P20" s="18">
        <f>SUM(C20:O20)</f>
        <v/>
      </c>
    </row>
    <row r="22">
      <c r="A22" s="12" t="inlineStr">
        <is>
          <t>CASH OUT (enter as positive numbers)</t>
        </is>
      </c>
      <c r="B22" s="13" t="n"/>
      <c r="C22" s="13" t="n"/>
      <c r="D22" s="13" t="n"/>
      <c r="E22" s="13" t="n"/>
      <c r="F22" s="13" t="n"/>
      <c r="G22" s="13" t="n"/>
      <c r="H22" s="13" t="n"/>
      <c r="I22" s="13" t="n"/>
      <c r="J22" s="13" t="n"/>
      <c r="K22" s="13" t="n"/>
      <c r="L22" s="13" t="n"/>
      <c r="M22" s="13" t="n"/>
      <c r="N22" s="13" t="n"/>
      <c r="O22" s="13" t="n"/>
      <c r="P22" s="13" t="n"/>
    </row>
    <row r="23">
      <c r="A23" s="14" t="inlineStr">
        <is>
          <t>Payroll and social charges</t>
        </is>
      </c>
      <c r="B23" s="2" t="inlineStr">
        <is>
          <t>On payroll day, gross of taxes and contributions</t>
        </is>
      </c>
      <c r="C23" s="6" t="n"/>
      <c r="D23" s="6" t="n"/>
      <c r="E23" s="6" t="n"/>
      <c r="F23" s="6" t="n"/>
      <c r="G23" s="6" t="n"/>
      <c r="H23" s="6" t="n"/>
      <c r="I23" s="6" t="n"/>
      <c r="J23" s="6" t="n"/>
      <c r="K23" s="6" t="n"/>
      <c r="L23" s="6" t="n"/>
      <c r="M23" s="6" t="n"/>
      <c r="N23" s="6" t="n"/>
      <c r="O23" s="6" t="n"/>
      <c r="P23" s="11">
        <f>SUM(C23:O23)</f>
        <v/>
      </c>
    </row>
    <row r="24">
      <c r="A24" s="14" t="inlineStr">
        <is>
          <t>Contractors and freelancers</t>
        </is>
      </c>
      <c r="C24" s="6" t="n"/>
      <c r="D24" s="6" t="n"/>
      <c r="E24" s="6" t="n"/>
      <c r="F24" s="6" t="n"/>
      <c r="G24" s="6" t="n"/>
      <c r="H24" s="6" t="n"/>
      <c r="I24" s="6" t="n"/>
      <c r="J24" s="6" t="n"/>
      <c r="K24" s="6" t="n"/>
      <c r="L24" s="6" t="n"/>
      <c r="M24" s="6" t="n"/>
      <c r="N24" s="6" t="n"/>
      <c r="O24" s="6" t="n"/>
      <c r="P24" s="11">
        <f>SUM(C24:O24)</f>
        <v/>
      </c>
    </row>
    <row r="25">
      <c r="A25" s="14" t="inlineStr">
        <is>
          <t>Rent and office</t>
        </is>
      </c>
      <c r="C25" s="6" t="n"/>
      <c r="D25" s="6" t="n"/>
      <c r="E25" s="6" t="n"/>
      <c r="F25" s="6" t="n"/>
      <c r="G25" s="6" t="n"/>
      <c r="H25" s="6" t="n"/>
      <c r="I25" s="6" t="n"/>
      <c r="J25" s="6" t="n"/>
      <c r="K25" s="6" t="n"/>
      <c r="L25" s="6" t="n"/>
      <c r="M25" s="6" t="n"/>
      <c r="N25" s="6" t="n"/>
      <c r="O25" s="6" t="n"/>
      <c r="P25" s="11">
        <f>SUM(C25:O25)</f>
        <v/>
      </c>
    </row>
    <row r="26">
      <c r="A26" s="14" t="inlineStr">
        <is>
          <t>Software, hosting and tools</t>
        </is>
      </c>
      <c r="C26" s="6" t="n"/>
      <c r="D26" s="6" t="n"/>
      <c r="E26" s="6" t="n"/>
      <c r="F26" s="6" t="n"/>
      <c r="G26" s="6" t="n"/>
      <c r="H26" s="6" t="n"/>
      <c r="I26" s="6" t="n"/>
      <c r="J26" s="6" t="n"/>
      <c r="K26" s="6" t="n"/>
      <c r="L26" s="6" t="n"/>
      <c r="M26" s="6" t="n"/>
      <c r="N26" s="6" t="n"/>
      <c r="O26" s="6" t="n"/>
      <c r="P26" s="11">
        <f>SUM(C26:O26)</f>
        <v/>
      </c>
    </row>
    <row r="27">
      <c r="A27" s="14" t="inlineStr">
        <is>
          <t>Marketing and ads</t>
        </is>
      </c>
      <c r="C27" s="6" t="n"/>
      <c r="D27" s="6" t="n"/>
      <c r="E27" s="6" t="n"/>
      <c r="F27" s="6" t="n"/>
      <c r="G27" s="6" t="n"/>
      <c r="H27" s="6" t="n"/>
      <c r="I27" s="6" t="n"/>
      <c r="J27" s="6" t="n"/>
      <c r="K27" s="6" t="n"/>
      <c r="L27" s="6" t="n"/>
      <c r="M27" s="6" t="n"/>
      <c r="N27" s="6" t="n"/>
      <c r="O27" s="6" t="n"/>
      <c r="P27" s="11">
        <f>SUM(C27:O27)</f>
        <v/>
      </c>
    </row>
    <row r="28">
      <c r="A28" s="14" t="inlineStr">
        <is>
          <t>VAT / sales tax payments</t>
        </is>
      </c>
      <c r="B28" s="2" t="inlineStr">
        <is>
          <t>The VAT you collected on invoices leaves again on the filing deadline</t>
        </is>
      </c>
      <c r="C28" s="6" t="n"/>
      <c r="D28" s="6" t="n"/>
      <c r="E28" s="6" t="n"/>
      <c r="F28" s="6" t="n"/>
      <c r="G28" s="6" t="n"/>
      <c r="H28" s="6" t="n"/>
      <c r="I28" s="6" t="n"/>
      <c r="J28" s="6" t="n"/>
      <c r="K28" s="6" t="n"/>
      <c r="L28" s="6" t="n"/>
      <c r="M28" s="6" t="n"/>
      <c r="N28" s="6" t="n"/>
      <c r="O28" s="6" t="n"/>
      <c r="P28" s="11">
        <f>SUM(C28:O28)</f>
        <v/>
      </c>
    </row>
    <row r="29">
      <c r="A29" s="14" t="inlineStr">
        <is>
          <t>Corporate and income tax prepayments</t>
        </is>
      </c>
      <c r="C29" s="6" t="n"/>
      <c r="D29" s="6" t="n"/>
      <c r="E29" s="6" t="n"/>
      <c r="F29" s="6" t="n"/>
      <c r="G29" s="6" t="n"/>
      <c r="H29" s="6" t="n"/>
      <c r="I29" s="6" t="n"/>
      <c r="J29" s="6" t="n"/>
      <c r="K29" s="6" t="n"/>
      <c r="L29" s="6" t="n"/>
      <c r="M29" s="6" t="n"/>
      <c r="N29" s="6" t="n"/>
      <c r="O29" s="6" t="n"/>
      <c r="P29" s="11">
        <f>SUM(C29:O29)</f>
        <v/>
      </c>
    </row>
    <row r="30">
      <c r="A30" s="14" t="inlineStr">
        <is>
          <t>Loan repayments and interest</t>
        </is>
      </c>
      <c r="C30" s="6" t="n"/>
      <c r="D30" s="6" t="n"/>
      <c r="E30" s="6" t="n"/>
      <c r="F30" s="6" t="n"/>
      <c r="G30" s="6" t="n"/>
      <c r="H30" s="6" t="n"/>
      <c r="I30" s="6" t="n"/>
      <c r="J30" s="6" t="n"/>
      <c r="K30" s="6" t="n"/>
      <c r="L30" s="6" t="n"/>
      <c r="M30" s="6" t="n"/>
      <c r="N30" s="6" t="n"/>
      <c r="O30" s="6" t="n"/>
      <c r="P30" s="11">
        <f>SUM(C30:O30)</f>
        <v/>
      </c>
    </row>
    <row r="31">
      <c r="A31" s="14" t="inlineStr">
        <is>
          <t>One-off items (annual renewals, hardware, legal)</t>
        </is>
      </c>
      <c r="B31" s="2" t="inlineStr">
        <is>
          <t>The annual software renewal that is never in the monthly budget</t>
        </is>
      </c>
      <c r="C31" s="6" t="n"/>
      <c r="D31" s="6" t="n"/>
      <c r="E31" s="6" t="n"/>
      <c r="F31" s="6" t="n"/>
      <c r="G31" s="6" t="n"/>
      <c r="H31" s="6" t="n"/>
      <c r="I31" s="6" t="n"/>
      <c r="J31" s="6" t="n"/>
      <c r="K31" s="6" t="n"/>
      <c r="L31" s="6" t="n"/>
      <c r="M31" s="6" t="n"/>
      <c r="N31" s="6" t="n"/>
      <c r="O31" s="6" t="n"/>
      <c r="P31" s="11">
        <f>SUM(C31:O31)</f>
        <v/>
      </c>
    </row>
    <row r="32">
      <c r="A32" s="14" t="inlineStr">
        <is>
          <t>Other payments</t>
        </is>
      </c>
      <c r="C32" s="6" t="n"/>
      <c r="D32" s="6" t="n"/>
      <c r="E32" s="6" t="n"/>
      <c r="F32" s="6" t="n"/>
      <c r="G32" s="6" t="n"/>
      <c r="H32" s="6" t="n"/>
      <c r="I32" s="6" t="n"/>
      <c r="J32" s="6" t="n"/>
      <c r="K32" s="6" t="n"/>
      <c r="L32" s="6" t="n"/>
      <c r="M32" s="6" t="n"/>
      <c r="N32" s="6" t="n"/>
      <c r="O32" s="6" t="n"/>
      <c r="P32" s="11">
        <f>SUM(C32:O32)</f>
        <v/>
      </c>
    </row>
    <row r="33">
      <c r="A33" s="16" t="inlineStr">
        <is>
          <t>Total cash out</t>
        </is>
      </c>
      <c r="B33" s="17" t="n"/>
      <c r="C33" s="18">
        <f>SUM(C23:C32)</f>
        <v/>
      </c>
      <c r="D33" s="18">
        <f>SUM(D23:D32)</f>
        <v/>
      </c>
      <c r="E33" s="18">
        <f>SUM(E23:E32)</f>
        <v/>
      </c>
      <c r="F33" s="18">
        <f>SUM(F23:F32)</f>
        <v/>
      </c>
      <c r="G33" s="18">
        <f>SUM(G23:G32)</f>
        <v/>
      </c>
      <c r="H33" s="18">
        <f>SUM(H23:H32)</f>
        <v/>
      </c>
      <c r="I33" s="18">
        <f>SUM(I23:I32)</f>
        <v/>
      </c>
      <c r="J33" s="18">
        <f>SUM(J23:J32)</f>
        <v/>
      </c>
      <c r="K33" s="18">
        <f>SUM(K23:K32)</f>
        <v/>
      </c>
      <c r="L33" s="18">
        <f>SUM(L23:L32)</f>
        <v/>
      </c>
      <c r="M33" s="18">
        <f>SUM(M23:M32)</f>
        <v/>
      </c>
      <c r="N33" s="18">
        <f>SUM(N23:N32)</f>
        <v/>
      </c>
      <c r="O33" s="18">
        <f>SUM(O23:O32)</f>
        <v/>
      </c>
      <c r="P33" s="18">
        <f>SUM(C33:O33)</f>
        <v/>
      </c>
    </row>
    <row r="35">
      <c r="A35" s="16" t="inlineStr">
        <is>
          <t>Net cash flow</t>
        </is>
      </c>
      <c r="B35" s="17" t="n"/>
      <c r="C35" s="18">
        <f>C20-C33</f>
        <v/>
      </c>
      <c r="D35" s="18">
        <f>D20-D33</f>
        <v/>
      </c>
      <c r="E35" s="18">
        <f>E20-E33</f>
        <v/>
      </c>
      <c r="F35" s="18">
        <f>F20-F33</f>
        <v/>
      </c>
      <c r="G35" s="18">
        <f>G20-G33</f>
        <v/>
      </c>
      <c r="H35" s="18">
        <f>H20-H33</f>
        <v/>
      </c>
      <c r="I35" s="18">
        <f>I20-I33</f>
        <v/>
      </c>
      <c r="J35" s="18">
        <f>J20-J33</f>
        <v/>
      </c>
      <c r="K35" s="18">
        <f>K20-K33</f>
        <v/>
      </c>
      <c r="L35" s="18">
        <f>L20-L33</f>
        <v/>
      </c>
      <c r="M35" s="18">
        <f>M20-M33</f>
        <v/>
      </c>
      <c r="N35" s="18">
        <f>N20-N33</f>
        <v/>
      </c>
      <c r="O35" s="18">
        <f>O20-O33</f>
        <v/>
      </c>
      <c r="P35" s="18">
        <f>SUM(C35:O35)</f>
        <v/>
      </c>
    </row>
    <row r="36">
      <c r="A36" s="16" t="inlineStr">
        <is>
          <t>Closing balance</t>
        </is>
      </c>
      <c r="B36" s="17" t="n"/>
      <c r="C36" s="19">
        <f>C12+C35</f>
        <v/>
      </c>
      <c r="D36" s="19">
        <f>D12+D35</f>
        <v/>
      </c>
      <c r="E36" s="19">
        <f>E12+E35</f>
        <v/>
      </c>
      <c r="F36" s="19">
        <f>F12+F35</f>
        <v/>
      </c>
      <c r="G36" s="19">
        <f>G12+G35</f>
        <v/>
      </c>
      <c r="H36" s="19">
        <f>H12+H35</f>
        <v/>
      </c>
      <c r="I36" s="19">
        <f>I12+I35</f>
        <v/>
      </c>
      <c r="J36" s="19">
        <f>J12+J35</f>
        <v/>
      </c>
      <c r="K36" s="19">
        <f>K12+K35</f>
        <v/>
      </c>
      <c r="L36" s="19">
        <f>L12+L35</f>
        <v/>
      </c>
      <c r="M36" s="19">
        <f>M12+M35</f>
        <v/>
      </c>
      <c r="N36" s="19">
        <f>N12+N35</f>
        <v/>
      </c>
      <c r="O36" s="19">
        <f>O12+O35</f>
        <v/>
      </c>
      <c r="P36" s="17" t="n"/>
    </row>
    <row r="38">
      <c r="A38" s="14" t="inlineStr">
        <is>
          <t>Minimum cash buffer</t>
        </is>
      </c>
      <c r="C38" s="20">
        <f>$B$6</f>
        <v/>
      </c>
      <c r="D38" s="20">
        <f>$B$6</f>
        <v/>
      </c>
      <c r="E38" s="20">
        <f>$B$6</f>
        <v/>
      </c>
      <c r="F38" s="20">
        <f>$B$6</f>
        <v/>
      </c>
      <c r="G38" s="20">
        <f>$B$6</f>
        <v/>
      </c>
      <c r="H38" s="20">
        <f>$B$6</f>
        <v/>
      </c>
      <c r="I38" s="20">
        <f>$B$6</f>
        <v/>
      </c>
      <c r="J38" s="20">
        <f>$B$6</f>
        <v/>
      </c>
      <c r="K38" s="20">
        <f>$B$6</f>
        <v/>
      </c>
      <c r="L38" s="20">
        <f>$B$6</f>
        <v/>
      </c>
      <c r="M38" s="20">
        <f>$B$6</f>
        <v/>
      </c>
      <c r="N38" s="20">
        <f>$B$6</f>
        <v/>
      </c>
      <c r="O38" s="20">
        <f>$B$6</f>
        <v/>
      </c>
    </row>
    <row r="39">
      <c r="A39" s="16" t="inlineStr">
        <is>
          <t>Headroom above buffer</t>
        </is>
      </c>
      <c r="B39" s="21" t="inlineStr">
        <is>
          <t>Red = the week to act on</t>
        </is>
      </c>
      <c r="C39" s="18">
        <f>C36-C38</f>
        <v/>
      </c>
      <c r="D39" s="18">
        <f>D36-D38</f>
        <v/>
      </c>
      <c r="E39" s="18">
        <f>E36-E38</f>
        <v/>
      </c>
      <c r="F39" s="18">
        <f>F36-F38</f>
        <v/>
      </c>
      <c r="G39" s="18">
        <f>G36-G38</f>
        <v/>
      </c>
      <c r="H39" s="18">
        <f>H36-H38</f>
        <v/>
      </c>
      <c r="I39" s="18">
        <f>I36-I38</f>
        <v/>
      </c>
      <c r="J39" s="18">
        <f>J36-J38</f>
        <v/>
      </c>
      <c r="K39" s="18">
        <f>K36-K38</f>
        <v/>
      </c>
      <c r="L39" s="18">
        <f>L36-L38</f>
        <v/>
      </c>
      <c r="M39" s="18">
        <f>M36-M38</f>
        <v/>
      </c>
      <c r="N39" s="18">
        <f>N36-N38</f>
        <v/>
      </c>
      <c r="O39" s="18">
        <f>O36-O38</f>
        <v/>
      </c>
      <c r="P39" s="17" t="n"/>
    </row>
    <row r="41">
      <c r="A41" s="3" t="inlineStr">
        <is>
          <t>Lowest closing balance in the 13 weeks</t>
        </is>
      </c>
      <c r="B41" s="22">
        <f>MIN(C36:O36)</f>
        <v/>
      </c>
    </row>
    <row r="42">
      <c r="A42" s="3" t="inlineStr">
        <is>
          <t>In week</t>
        </is>
      </c>
      <c r="B42" s="23">
        <f>INDEX(C9:O9,MATCH(MIN(C36:O36),C36:O36,0))</f>
        <v/>
      </c>
    </row>
  </sheetData>
  <conditionalFormatting sqref="C39:O39">
    <cfRule type="cellIs" priority="1" operator="lessThan" dxfId="0">
      <formula>0</formula>
    </cfRule>
  </conditionalFormatting>
  <conditionalFormatting sqref="C36:O36">
    <cfRule type="cellIs" priority="2" operator="lessThan" dxfId="0">
      <formula>0</formula>
    </cfRule>
  </conditionalFormatting>
  <pageMargins left="0.75" right="0.75" top="1" bottom="1" header="0.5" footer="0.5"/>
</worksheet>
</file>

<file path=xl/worksheets/sheet2.xml><?xml version="1.0" encoding="utf-8"?>
<worksheet xmlns="http://schemas.openxmlformats.org/spreadsheetml/2006/main">
  <sheetPr>
    <tabColor rgb="006B7280"/>
    <outlinePr summaryBelow="1" summaryRight="1"/>
    <pageSetUpPr/>
  </sheetPr>
  <dimension ref="A1:H206"/>
  <sheetViews>
    <sheetView workbookViewId="0">
      <pane ySplit="6" topLeftCell="A7" activePane="bottomLeft" state="frozen"/>
      <selection pane="bottomLeft" activeCell="A1" sqref="A1"/>
    </sheetView>
  </sheetViews>
  <sheetFormatPr baseColWidth="8" defaultRowHeight="15"/>
  <cols>
    <col width="44" customWidth="1" min="1" max="1"/>
    <col width="20" customWidth="1" min="2" max="2"/>
    <col width="16" customWidth="1" min="3" max="3"/>
    <col width="16" customWidth="1" min="4" max="4"/>
    <col width="14" customWidth="1" min="5" max="5"/>
    <col width="20" customWidth="1" min="6" max="6"/>
    <col width="10" customWidth="1" min="7" max="7"/>
    <col width="20" customWidth="1" min="8" max="8"/>
  </cols>
  <sheetData>
    <row r="1">
      <c r="A1" s="1" t="inlineStr">
        <is>
          <t>Expected receipts from subscriptions and invoices</t>
        </is>
      </c>
    </row>
    <row r="2" ht="45" customHeight="1">
      <c r="A2" s="24" t="inlineStr">
        <is>
          <t>One row per active subscription or open invoice (export from Stripe or your invoicing tool). The sheet shifts each invoice by your payout or payment delay, assigns it to a week and feeds the Forecast sheet.</t>
        </is>
      </c>
    </row>
    <row r="3">
      <c r="A3" s="3" t="inlineStr">
        <is>
          <t>Days from card charge to money in the bank</t>
        </is>
      </c>
      <c r="B3" s="4" t="n">
        <v>3</v>
      </c>
      <c r="C3" s="2" t="inlineStr">
        <is>
          <t>Stripe standard: US 2 business days; Germany, UK 3 business days (7 calendar days for new accounts)</t>
        </is>
      </c>
    </row>
    <row r="4">
      <c r="A4" s="3" t="inlineStr">
        <is>
          <t>Days from bank-transfer invoice to payment</t>
        </is>
      </c>
      <c r="B4" s="4" t="n">
        <v>21</v>
      </c>
      <c r="C4" s="2" t="inlineStr">
        <is>
          <t>Your real average, not the payment terms</t>
        </is>
      </c>
    </row>
    <row r="5">
      <c r="A5" s="3" t="inlineStr">
        <is>
          <t>Blended card fee rate</t>
        </is>
      </c>
      <c r="B5" s="25" t="n">
        <v>0.03</v>
      </c>
      <c r="C5" s="2" t="inlineStr">
        <is>
          <t>Replace with your own rate from the Stripe fee report</t>
        </is>
      </c>
    </row>
    <row r="6" ht="32" customHeight="1">
      <c r="A6" s="26" t="inlineStr">
        <is>
          <t>Customer / subscription</t>
        </is>
      </c>
      <c r="B6" s="26" t="inlineStr">
        <is>
          <t>Invoice amount (incl. VAT)</t>
        </is>
      </c>
      <c r="C6" s="26" t="inlineStr">
        <is>
          <t>Billing date</t>
        </is>
      </c>
      <c r="D6" s="26" t="inlineStr">
        <is>
          <t>Payment method</t>
        </is>
      </c>
      <c r="E6" s="26" t="inlineStr">
        <is>
          <t>Days to cash</t>
        </is>
      </c>
      <c r="F6" s="26" t="inlineStr">
        <is>
          <t>Expected cash date</t>
        </is>
      </c>
      <c r="G6" s="26" t="inlineStr">
        <is>
          <t>Week #</t>
        </is>
      </c>
      <c r="H6" s="26" t="inlineStr">
        <is>
          <t>Net amount expected</t>
        </is>
      </c>
    </row>
    <row r="7">
      <c r="A7" s="4" t="inlineStr">
        <is>
          <t>Example: Acme Inc (annual plan, delete me)</t>
        </is>
      </c>
      <c r="B7" s="6" t="n">
        <v>12000</v>
      </c>
      <c r="C7" s="5">
        <f>'Forecast'!$B$5+3</f>
        <v/>
      </c>
      <c r="D7" s="4" t="inlineStr">
        <is>
          <t>Bank transfer</t>
        </is>
      </c>
      <c r="E7">
        <f>IF(D7="","",IF(D7="Card",$B$3,$B$4))</f>
        <v/>
      </c>
      <c r="F7" s="27">
        <f>IF(C7="","",C7+E7)</f>
        <v/>
      </c>
      <c r="G7">
        <f>IF(F7="","",IF(OR(F7&lt;'Forecast'!$B$5,F7&gt;='Forecast'!$B$5+91),"",INT((F7-'Forecast'!$B$5)/7)+1))</f>
        <v/>
      </c>
      <c r="H7" s="20">
        <f>IF(B7="","",IF(D7="Card",B7*(1-$B$5),B7))</f>
        <v/>
      </c>
    </row>
    <row r="8">
      <c r="A8" s="4" t="inlineStr">
        <is>
          <t>Example: Muster GmbH (monthly plan, delete me)</t>
        </is>
      </c>
      <c r="B8" s="6" t="n">
        <v>490</v>
      </c>
      <c r="C8" s="5">
        <f>'Forecast'!$B$5+9</f>
        <v/>
      </c>
      <c r="D8" s="4" t="inlineStr">
        <is>
          <t>Card</t>
        </is>
      </c>
      <c r="E8">
        <f>IF(D8="","",IF(D8="Card",$B$3,$B$4))</f>
        <v/>
      </c>
      <c r="F8" s="27">
        <f>IF(C8="","",C8+E8)</f>
        <v/>
      </c>
      <c r="G8">
        <f>IF(F8="","",IF(OR(F8&lt;'Forecast'!$B$5,F8&gt;='Forecast'!$B$5+91),"",INT((F8-'Forecast'!$B$5)/7)+1))</f>
        <v/>
      </c>
      <c r="H8" s="20">
        <f>IF(B8="","",IF(D8="Card",B8*(1-$B$5),B8))</f>
        <v/>
      </c>
    </row>
    <row r="9">
      <c r="A9" s="4" t="inlineStr">
        <is>
          <t>Example: Demo Studios (monthly plan, delete me)</t>
        </is>
      </c>
      <c r="B9" s="6" t="n">
        <v>99</v>
      </c>
      <c r="C9" s="5">
        <f>'Forecast'!$B$5+40</f>
        <v/>
      </c>
      <c r="D9" s="4" t="inlineStr">
        <is>
          <t>Card</t>
        </is>
      </c>
      <c r="E9">
        <f>IF(D9="","",IF(D9="Card",$B$3,$B$4))</f>
        <v/>
      </c>
      <c r="F9" s="27">
        <f>IF(C9="","",C9+E9)</f>
        <v/>
      </c>
      <c r="G9">
        <f>IF(F9="","",IF(OR(F9&lt;'Forecast'!$B$5,F9&gt;='Forecast'!$B$5+91),"",INT((F9-'Forecast'!$B$5)/7)+1))</f>
        <v/>
      </c>
      <c r="H9" s="20">
        <f>IF(B9="","",IF(D9="Card",B9*(1-$B$5),B9))</f>
        <v/>
      </c>
    </row>
    <row r="10">
      <c r="A10" s="4" t="n"/>
      <c r="B10" s="6" t="n"/>
      <c r="C10" s="5" t="n"/>
      <c r="D10" s="4" t="n"/>
      <c r="E10">
        <f>IF(D10="","",IF(D10="Card",$B$3,$B$4))</f>
        <v/>
      </c>
      <c r="F10" s="27">
        <f>IF(C10="","",C10+E10)</f>
        <v/>
      </c>
      <c r="G10">
        <f>IF(F10="","",IF(OR(F10&lt;'Forecast'!$B$5,F10&gt;='Forecast'!$B$5+91),"",INT((F10-'Forecast'!$B$5)/7)+1))</f>
        <v/>
      </c>
      <c r="H10" s="20">
        <f>IF(B10="","",IF(D10="Card",B10*(1-$B$5),B10))</f>
        <v/>
      </c>
    </row>
    <row r="11">
      <c r="A11" s="4" t="n"/>
      <c r="B11" s="6" t="n"/>
      <c r="C11" s="5" t="n"/>
      <c r="D11" s="4" t="n"/>
      <c r="E11">
        <f>IF(D11="","",IF(D11="Card",$B$3,$B$4))</f>
        <v/>
      </c>
      <c r="F11" s="27">
        <f>IF(C11="","",C11+E11)</f>
        <v/>
      </c>
      <c r="G11">
        <f>IF(F11="","",IF(OR(F11&lt;'Forecast'!$B$5,F11&gt;='Forecast'!$B$5+91),"",INT((F11-'Forecast'!$B$5)/7)+1))</f>
        <v/>
      </c>
      <c r="H11" s="20">
        <f>IF(B11="","",IF(D11="Card",B11*(1-$B$5),B11))</f>
        <v/>
      </c>
    </row>
    <row r="12">
      <c r="A12" s="4" t="n"/>
      <c r="B12" s="6" t="n"/>
      <c r="C12" s="5" t="n"/>
      <c r="D12" s="4" t="n"/>
      <c r="E12">
        <f>IF(D12="","",IF(D12="Card",$B$3,$B$4))</f>
        <v/>
      </c>
      <c r="F12" s="27">
        <f>IF(C12="","",C12+E12)</f>
        <v/>
      </c>
      <c r="G12">
        <f>IF(F12="","",IF(OR(F12&lt;'Forecast'!$B$5,F12&gt;='Forecast'!$B$5+91),"",INT((F12-'Forecast'!$B$5)/7)+1))</f>
        <v/>
      </c>
      <c r="H12" s="20">
        <f>IF(B12="","",IF(D12="Card",B12*(1-$B$5),B12))</f>
        <v/>
      </c>
    </row>
    <row r="13">
      <c r="A13" s="4" t="n"/>
      <c r="B13" s="6" t="n"/>
      <c r="C13" s="5" t="n"/>
      <c r="D13" s="4" t="n"/>
      <c r="E13">
        <f>IF(D13="","",IF(D13="Card",$B$3,$B$4))</f>
        <v/>
      </c>
      <c r="F13" s="27">
        <f>IF(C13="","",C13+E13)</f>
        <v/>
      </c>
      <c r="G13">
        <f>IF(F13="","",IF(OR(F13&lt;'Forecast'!$B$5,F13&gt;='Forecast'!$B$5+91),"",INT((F13-'Forecast'!$B$5)/7)+1))</f>
        <v/>
      </c>
      <c r="H13" s="20">
        <f>IF(B13="","",IF(D13="Card",B13*(1-$B$5),B13))</f>
        <v/>
      </c>
    </row>
    <row r="14">
      <c r="A14" s="4" t="n"/>
      <c r="B14" s="6" t="n"/>
      <c r="C14" s="5" t="n"/>
      <c r="D14" s="4" t="n"/>
      <c r="E14">
        <f>IF(D14="","",IF(D14="Card",$B$3,$B$4))</f>
        <v/>
      </c>
      <c r="F14" s="27">
        <f>IF(C14="","",C14+E14)</f>
        <v/>
      </c>
      <c r="G14">
        <f>IF(F14="","",IF(OR(F14&lt;'Forecast'!$B$5,F14&gt;='Forecast'!$B$5+91),"",INT((F14-'Forecast'!$B$5)/7)+1))</f>
        <v/>
      </c>
      <c r="H14" s="20">
        <f>IF(B14="","",IF(D14="Card",B14*(1-$B$5),B14))</f>
        <v/>
      </c>
    </row>
    <row r="15">
      <c r="A15" s="4" t="n"/>
      <c r="B15" s="6" t="n"/>
      <c r="C15" s="5" t="n"/>
      <c r="D15" s="4" t="n"/>
      <c r="E15">
        <f>IF(D15="","",IF(D15="Card",$B$3,$B$4))</f>
        <v/>
      </c>
      <c r="F15" s="27">
        <f>IF(C15="","",C15+E15)</f>
        <v/>
      </c>
      <c r="G15">
        <f>IF(F15="","",IF(OR(F15&lt;'Forecast'!$B$5,F15&gt;='Forecast'!$B$5+91),"",INT((F15-'Forecast'!$B$5)/7)+1))</f>
        <v/>
      </c>
      <c r="H15" s="20">
        <f>IF(B15="","",IF(D15="Card",B15*(1-$B$5),B15))</f>
        <v/>
      </c>
    </row>
    <row r="16">
      <c r="A16" s="4" t="n"/>
      <c r="B16" s="6" t="n"/>
      <c r="C16" s="5" t="n"/>
      <c r="D16" s="4" t="n"/>
      <c r="E16">
        <f>IF(D16="","",IF(D16="Card",$B$3,$B$4))</f>
        <v/>
      </c>
      <c r="F16" s="27">
        <f>IF(C16="","",C16+E16)</f>
        <v/>
      </c>
      <c r="G16">
        <f>IF(F16="","",IF(OR(F16&lt;'Forecast'!$B$5,F16&gt;='Forecast'!$B$5+91),"",INT((F16-'Forecast'!$B$5)/7)+1))</f>
        <v/>
      </c>
      <c r="H16" s="20">
        <f>IF(B16="","",IF(D16="Card",B16*(1-$B$5),B16))</f>
        <v/>
      </c>
    </row>
    <row r="17">
      <c r="A17" s="4" t="n"/>
      <c r="B17" s="6" t="n"/>
      <c r="C17" s="5" t="n"/>
      <c r="D17" s="4" t="n"/>
      <c r="E17">
        <f>IF(D17="","",IF(D17="Card",$B$3,$B$4))</f>
        <v/>
      </c>
      <c r="F17" s="27">
        <f>IF(C17="","",C17+E17)</f>
        <v/>
      </c>
      <c r="G17">
        <f>IF(F17="","",IF(OR(F17&lt;'Forecast'!$B$5,F17&gt;='Forecast'!$B$5+91),"",INT((F17-'Forecast'!$B$5)/7)+1))</f>
        <v/>
      </c>
      <c r="H17" s="20">
        <f>IF(B17="","",IF(D17="Card",B17*(1-$B$5),B17))</f>
        <v/>
      </c>
    </row>
    <row r="18">
      <c r="A18" s="4" t="n"/>
      <c r="B18" s="6" t="n"/>
      <c r="C18" s="5" t="n"/>
      <c r="D18" s="4" t="n"/>
      <c r="E18">
        <f>IF(D18="","",IF(D18="Card",$B$3,$B$4))</f>
        <v/>
      </c>
      <c r="F18" s="27">
        <f>IF(C18="","",C18+E18)</f>
        <v/>
      </c>
      <c r="G18">
        <f>IF(F18="","",IF(OR(F18&lt;'Forecast'!$B$5,F18&gt;='Forecast'!$B$5+91),"",INT((F18-'Forecast'!$B$5)/7)+1))</f>
        <v/>
      </c>
      <c r="H18" s="20">
        <f>IF(B18="","",IF(D18="Card",B18*(1-$B$5),B18))</f>
        <v/>
      </c>
    </row>
    <row r="19">
      <c r="A19" s="4" t="n"/>
      <c r="B19" s="6" t="n"/>
      <c r="C19" s="5" t="n"/>
      <c r="D19" s="4" t="n"/>
      <c r="E19">
        <f>IF(D19="","",IF(D19="Card",$B$3,$B$4))</f>
        <v/>
      </c>
      <c r="F19" s="27">
        <f>IF(C19="","",C19+E19)</f>
        <v/>
      </c>
      <c r="G19">
        <f>IF(F19="","",IF(OR(F19&lt;'Forecast'!$B$5,F19&gt;='Forecast'!$B$5+91),"",INT((F19-'Forecast'!$B$5)/7)+1))</f>
        <v/>
      </c>
      <c r="H19" s="20">
        <f>IF(B19="","",IF(D19="Card",B19*(1-$B$5),B19))</f>
        <v/>
      </c>
    </row>
    <row r="20">
      <c r="A20" s="4" t="n"/>
      <c r="B20" s="6" t="n"/>
      <c r="C20" s="5" t="n"/>
      <c r="D20" s="4" t="n"/>
      <c r="E20">
        <f>IF(D20="","",IF(D20="Card",$B$3,$B$4))</f>
        <v/>
      </c>
      <c r="F20" s="27">
        <f>IF(C20="","",C20+E20)</f>
        <v/>
      </c>
      <c r="G20">
        <f>IF(F20="","",IF(OR(F20&lt;'Forecast'!$B$5,F20&gt;='Forecast'!$B$5+91),"",INT((F20-'Forecast'!$B$5)/7)+1))</f>
        <v/>
      </c>
      <c r="H20" s="20">
        <f>IF(B20="","",IF(D20="Card",B20*(1-$B$5),B20))</f>
        <v/>
      </c>
    </row>
    <row r="21">
      <c r="A21" s="4" t="n"/>
      <c r="B21" s="6" t="n"/>
      <c r="C21" s="5" t="n"/>
      <c r="D21" s="4" t="n"/>
      <c r="E21">
        <f>IF(D21="","",IF(D21="Card",$B$3,$B$4))</f>
        <v/>
      </c>
      <c r="F21" s="27">
        <f>IF(C21="","",C21+E21)</f>
        <v/>
      </c>
      <c r="G21">
        <f>IF(F21="","",IF(OR(F21&lt;'Forecast'!$B$5,F21&gt;='Forecast'!$B$5+91),"",INT((F21-'Forecast'!$B$5)/7)+1))</f>
        <v/>
      </c>
      <c r="H21" s="20">
        <f>IF(B21="","",IF(D21="Card",B21*(1-$B$5),B21))</f>
        <v/>
      </c>
    </row>
    <row r="22">
      <c r="A22" s="4" t="n"/>
      <c r="B22" s="6" t="n"/>
      <c r="C22" s="5" t="n"/>
      <c r="D22" s="4" t="n"/>
      <c r="E22">
        <f>IF(D22="","",IF(D22="Card",$B$3,$B$4))</f>
        <v/>
      </c>
      <c r="F22" s="27">
        <f>IF(C22="","",C22+E22)</f>
        <v/>
      </c>
      <c r="G22">
        <f>IF(F22="","",IF(OR(F22&lt;'Forecast'!$B$5,F22&gt;='Forecast'!$B$5+91),"",INT((F22-'Forecast'!$B$5)/7)+1))</f>
        <v/>
      </c>
      <c r="H22" s="20">
        <f>IF(B22="","",IF(D22="Card",B22*(1-$B$5),B22))</f>
        <v/>
      </c>
    </row>
    <row r="23">
      <c r="A23" s="4" t="n"/>
      <c r="B23" s="6" t="n"/>
      <c r="C23" s="5" t="n"/>
      <c r="D23" s="4" t="n"/>
      <c r="E23">
        <f>IF(D23="","",IF(D23="Card",$B$3,$B$4))</f>
        <v/>
      </c>
      <c r="F23" s="27">
        <f>IF(C23="","",C23+E23)</f>
        <v/>
      </c>
      <c r="G23">
        <f>IF(F23="","",IF(OR(F23&lt;'Forecast'!$B$5,F23&gt;='Forecast'!$B$5+91),"",INT((F23-'Forecast'!$B$5)/7)+1))</f>
        <v/>
      </c>
      <c r="H23" s="20">
        <f>IF(B23="","",IF(D23="Card",B23*(1-$B$5),B23))</f>
        <v/>
      </c>
    </row>
    <row r="24">
      <c r="A24" s="4" t="n"/>
      <c r="B24" s="6" t="n"/>
      <c r="C24" s="5" t="n"/>
      <c r="D24" s="4" t="n"/>
      <c r="E24">
        <f>IF(D24="","",IF(D24="Card",$B$3,$B$4))</f>
        <v/>
      </c>
      <c r="F24" s="27">
        <f>IF(C24="","",C24+E24)</f>
        <v/>
      </c>
      <c r="G24">
        <f>IF(F24="","",IF(OR(F24&lt;'Forecast'!$B$5,F24&gt;='Forecast'!$B$5+91),"",INT((F24-'Forecast'!$B$5)/7)+1))</f>
        <v/>
      </c>
      <c r="H24" s="20">
        <f>IF(B24="","",IF(D24="Card",B24*(1-$B$5),B24))</f>
        <v/>
      </c>
    </row>
    <row r="25">
      <c r="A25" s="4" t="n"/>
      <c r="B25" s="6" t="n"/>
      <c r="C25" s="5" t="n"/>
      <c r="D25" s="4" t="n"/>
      <c r="E25">
        <f>IF(D25="","",IF(D25="Card",$B$3,$B$4))</f>
        <v/>
      </c>
      <c r="F25" s="27">
        <f>IF(C25="","",C25+E25)</f>
        <v/>
      </c>
      <c r="G25">
        <f>IF(F25="","",IF(OR(F25&lt;'Forecast'!$B$5,F25&gt;='Forecast'!$B$5+91),"",INT((F25-'Forecast'!$B$5)/7)+1))</f>
        <v/>
      </c>
      <c r="H25" s="20">
        <f>IF(B25="","",IF(D25="Card",B25*(1-$B$5),B25))</f>
        <v/>
      </c>
    </row>
    <row r="26">
      <c r="A26" s="4" t="n"/>
      <c r="B26" s="6" t="n"/>
      <c r="C26" s="5" t="n"/>
      <c r="D26" s="4" t="n"/>
      <c r="E26">
        <f>IF(D26="","",IF(D26="Card",$B$3,$B$4))</f>
        <v/>
      </c>
      <c r="F26" s="27">
        <f>IF(C26="","",C26+E26)</f>
        <v/>
      </c>
      <c r="G26">
        <f>IF(F26="","",IF(OR(F26&lt;'Forecast'!$B$5,F26&gt;='Forecast'!$B$5+91),"",INT((F26-'Forecast'!$B$5)/7)+1))</f>
        <v/>
      </c>
      <c r="H26" s="20">
        <f>IF(B26="","",IF(D26="Card",B26*(1-$B$5),B26))</f>
        <v/>
      </c>
    </row>
    <row r="27">
      <c r="A27" s="4" t="n"/>
      <c r="B27" s="6" t="n"/>
      <c r="C27" s="5" t="n"/>
      <c r="D27" s="4" t="n"/>
      <c r="E27">
        <f>IF(D27="","",IF(D27="Card",$B$3,$B$4))</f>
        <v/>
      </c>
      <c r="F27" s="27">
        <f>IF(C27="","",C27+E27)</f>
        <v/>
      </c>
      <c r="G27">
        <f>IF(F27="","",IF(OR(F27&lt;'Forecast'!$B$5,F27&gt;='Forecast'!$B$5+91),"",INT((F27-'Forecast'!$B$5)/7)+1))</f>
        <v/>
      </c>
      <c r="H27" s="20">
        <f>IF(B27="","",IF(D27="Card",B27*(1-$B$5),B27))</f>
        <v/>
      </c>
    </row>
    <row r="28">
      <c r="A28" s="4" t="n"/>
      <c r="B28" s="6" t="n"/>
      <c r="C28" s="5" t="n"/>
      <c r="D28" s="4" t="n"/>
      <c r="E28">
        <f>IF(D28="","",IF(D28="Card",$B$3,$B$4))</f>
        <v/>
      </c>
      <c r="F28" s="27">
        <f>IF(C28="","",C28+E28)</f>
        <v/>
      </c>
      <c r="G28">
        <f>IF(F28="","",IF(OR(F28&lt;'Forecast'!$B$5,F28&gt;='Forecast'!$B$5+91),"",INT((F28-'Forecast'!$B$5)/7)+1))</f>
        <v/>
      </c>
      <c r="H28" s="20">
        <f>IF(B28="","",IF(D28="Card",B28*(1-$B$5),B28))</f>
        <v/>
      </c>
    </row>
    <row r="29">
      <c r="A29" s="4" t="n"/>
      <c r="B29" s="6" t="n"/>
      <c r="C29" s="5" t="n"/>
      <c r="D29" s="4" t="n"/>
      <c r="E29">
        <f>IF(D29="","",IF(D29="Card",$B$3,$B$4))</f>
        <v/>
      </c>
      <c r="F29" s="27">
        <f>IF(C29="","",C29+E29)</f>
        <v/>
      </c>
      <c r="G29">
        <f>IF(F29="","",IF(OR(F29&lt;'Forecast'!$B$5,F29&gt;='Forecast'!$B$5+91),"",INT((F29-'Forecast'!$B$5)/7)+1))</f>
        <v/>
      </c>
      <c r="H29" s="20">
        <f>IF(B29="","",IF(D29="Card",B29*(1-$B$5),B29))</f>
        <v/>
      </c>
    </row>
    <row r="30">
      <c r="A30" s="4" t="n"/>
      <c r="B30" s="6" t="n"/>
      <c r="C30" s="5" t="n"/>
      <c r="D30" s="4" t="n"/>
      <c r="E30">
        <f>IF(D30="","",IF(D30="Card",$B$3,$B$4))</f>
        <v/>
      </c>
      <c r="F30" s="27">
        <f>IF(C30="","",C30+E30)</f>
        <v/>
      </c>
      <c r="G30">
        <f>IF(F30="","",IF(OR(F30&lt;'Forecast'!$B$5,F30&gt;='Forecast'!$B$5+91),"",INT((F30-'Forecast'!$B$5)/7)+1))</f>
        <v/>
      </c>
      <c r="H30" s="20">
        <f>IF(B30="","",IF(D30="Card",B30*(1-$B$5),B30))</f>
        <v/>
      </c>
    </row>
    <row r="31">
      <c r="A31" s="4" t="n"/>
      <c r="B31" s="6" t="n"/>
      <c r="C31" s="5" t="n"/>
      <c r="D31" s="4" t="n"/>
      <c r="E31">
        <f>IF(D31="","",IF(D31="Card",$B$3,$B$4))</f>
        <v/>
      </c>
      <c r="F31" s="27">
        <f>IF(C31="","",C31+E31)</f>
        <v/>
      </c>
      <c r="G31">
        <f>IF(F31="","",IF(OR(F31&lt;'Forecast'!$B$5,F31&gt;='Forecast'!$B$5+91),"",INT((F31-'Forecast'!$B$5)/7)+1))</f>
        <v/>
      </c>
      <c r="H31" s="20">
        <f>IF(B31="","",IF(D31="Card",B31*(1-$B$5),B31))</f>
        <v/>
      </c>
    </row>
    <row r="32">
      <c r="A32" s="4" t="n"/>
      <c r="B32" s="6" t="n"/>
      <c r="C32" s="5" t="n"/>
      <c r="D32" s="4" t="n"/>
      <c r="E32">
        <f>IF(D32="","",IF(D32="Card",$B$3,$B$4))</f>
        <v/>
      </c>
      <c r="F32" s="27">
        <f>IF(C32="","",C32+E32)</f>
        <v/>
      </c>
      <c r="G32">
        <f>IF(F32="","",IF(OR(F32&lt;'Forecast'!$B$5,F32&gt;='Forecast'!$B$5+91),"",INT((F32-'Forecast'!$B$5)/7)+1))</f>
        <v/>
      </c>
      <c r="H32" s="20">
        <f>IF(B32="","",IF(D32="Card",B32*(1-$B$5),B32))</f>
        <v/>
      </c>
    </row>
    <row r="33">
      <c r="A33" s="4" t="n"/>
      <c r="B33" s="6" t="n"/>
      <c r="C33" s="5" t="n"/>
      <c r="D33" s="4" t="n"/>
      <c r="E33">
        <f>IF(D33="","",IF(D33="Card",$B$3,$B$4))</f>
        <v/>
      </c>
      <c r="F33" s="27">
        <f>IF(C33="","",C33+E33)</f>
        <v/>
      </c>
      <c r="G33">
        <f>IF(F33="","",IF(OR(F33&lt;'Forecast'!$B$5,F33&gt;='Forecast'!$B$5+91),"",INT((F33-'Forecast'!$B$5)/7)+1))</f>
        <v/>
      </c>
      <c r="H33" s="20">
        <f>IF(B33="","",IF(D33="Card",B33*(1-$B$5),B33))</f>
        <v/>
      </c>
    </row>
    <row r="34">
      <c r="A34" s="4" t="n"/>
      <c r="B34" s="6" t="n"/>
      <c r="C34" s="5" t="n"/>
      <c r="D34" s="4" t="n"/>
      <c r="E34">
        <f>IF(D34="","",IF(D34="Card",$B$3,$B$4))</f>
        <v/>
      </c>
      <c r="F34" s="27">
        <f>IF(C34="","",C34+E34)</f>
        <v/>
      </c>
      <c r="G34">
        <f>IF(F34="","",IF(OR(F34&lt;'Forecast'!$B$5,F34&gt;='Forecast'!$B$5+91),"",INT((F34-'Forecast'!$B$5)/7)+1))</f>
        <v/>
      </c>
      <c r="H34" s="20">
        <f>IF(B34="","",IF(D34="Card",B34*(1-$B$5),B34))</f>
        <v/>
      </c>
    </row>
    <row r="35">
      <c r="A35" s="4" t="n"/>
      <c r="B35" s="6" t="n"/>
      <c r="C35" s="5" t="n"/>
      <c r="D35" s="4" t="n"/>
      <c r="E35">
        <f>IF(D35="","",IF(D35="Card",$B$3,$B$4))</f>
        <v/>
      </c>
      <c r="F35" s="27">
        <f>IF(C35="","",C35+E35)</f>
        <v/>
      </c>
      <c r="G35">
        <f>IF(F35="","",IF(OR(F35&lt;'Forecast'!$B$5,F35&gt;='Forecast'!$B$5+91),"",INT((F35-'Forecast'!$B$5)/7)+1))</f>
        <v/>
      </c>
      <c r="H35" s="20">
        <f>IF(B35="","",IF(D35="Card",B35*(1-$B$5),B35))</f>
        <v/>
      </c>
    </row>
    <row r="36">
      <c r="A36" s="4" t="n"/>
      <c r="B36" s="6" t="n"/>
      <c r="C36" s="5" t="n"/>
      <c r="D36" s="4" t="n"/>
      <c r="E36">
        <f>IF(D36="","",IF(D36="Card",$B$3,$B$4))</f>
        <v/>
      </c>
      <c r="F36" s="27">
        <f>IF(C36="","",C36+E36)</f>
        <v/>
      </c>
      <c r="G36">
        <f>IF(F36="","",IF(OR(F36&lt;'Forecast'!$B$5,F36&gt;='Forecast'!$B$5+91),"",INT((F36-'Forecast'!$B$5)/7)+1))</f>
        <v/>
      </c>
      <c r="H36" s="20">
        <f>IF(B36="","",IF(D36="Card",B36*(1-$B$5),B36))</f>
        <v/>
      </c>
    </row>
    <row r="37">
      <c r="A37" s="4" t="n"/>
      <c r="B37" s="6" t="n"/>
      <c r="C37" s="5" t="n"/>
      <c r="D37" s="4" t="n"/>
      <c r="E37">
        <f>IF(D37="","",IF(D37="Card",$B$3,$B$4))</f>
        <v/>
      </c>
      <c r="F37" s="27">
        <f>IF(C37="","",C37+E37)</f>
        <v/>
      </c>
      <c r="G37">
        <f>IF(F37="","",IF(OR(F37&lt;'Forecast'!$B$5,F37&gt;='Forecast'!$B$5+91),"",INT((F37-'Forecast'!$B$5)/7)+1))</f>
        <v/>
      </c>
      <c r="H37" s="20">
        <f>IF(B37="","",IF(D37="Card",B37*(1-$B$5),B37))</f>
        <v/>
      </c>
    </row>
    <row r="38">
      <c r="A38" s="4" t="n"/>
      <c r="B38" s="6" t="n"/>
      <c r="C38" s="5" t="n"/>
      <c r="D38" s="4" t="n"/>
      <c r="E38">
        <f>IF(D38="","",IF(D38="Card",$B$3,$B$4))</f>
        <v/>
      </c>
      <c r="F38" s="27">
        <f>IF(C38="","",C38+E38)</f>
        <v/>
      </c>
      <c r="G38">
        <f>IF(F38="","",IF(OR(F38&lt;'Forecast'!$B$5,F38&gt;='Forecast'!$B$5+91),"",INT((F38-'Forecast'!$B$5)/7)+1))</f>
        <v/>
      </c>
      <c r="H38" s="20">
        <f>IF(B38="","",IF(D38="Card",B38*(1-$B$5),B38))</f>
        <v/>
      </c>
    </row>
    <row r="39">
      <c r="A39" s="4" t="n"/>
      <c r="B39" s="6" t="n"/>
      <c r="C39" s="5" t="n"/>
      <c r="D39" s="4" t="n"/>
      <c r="E39">
        <f>IF(D39="","",IF(D39="Card",$B$3,$B$4))</f>
        <v/>
      </c>
      <c r="F39" s="27">
        <f>IF(C39="","",C39+E39)</f>
        <v/>
      </c>
      <c r="G39">
        <f>IF(F39="","",IF(OR(F39&lt;'Forecast'!$B$5,F39&gt;='Forecast'!$B$5+91),"",INT((F39-'Forecast'!$B$5)/7)+1))</f>
        <v/>
      </c>
      <c r="H39" s="20">
        <f>IF(B39="","",IF(D39="Card",B39*(1-$B$5),B39))</f>
        <v/>
      </c>
    </row>
    <row r="40">
      <c r="A40" s="4" t="n"/>
      <c r="B40" s="6" t="n"/>
      <c r="C40" s="5" t="n"/>
      <c r="D40" s="4" t="n"/>
      <c r="E40">
        <f>IF(D40="","",IF(D40="Card",$B$3,$B$4))</f>
        <v/>
      </c>
      <c r="F40" s="27">
        <f>IF(C40="","",C40+E40)</f>
        <v/>
      </c>
      <c r="G40">
        <f>IF(F40="","",IF(OR(F40&lt;'Forecast'!$B$5,F40&gt;='Forecast'!$B$5+91),"",INT((F40-'Forecast'!$B$5)/7)+1))</f>
        <v/>
      </c>
      <c r="H40" s="20">
        <f>IF(B40="","",IF(D40="Card",B40*(1-$B$5),B40))</f>
        <v/>
      </c>
    </row>
    <row r="41">
      <c r="A41" s="4" t="n"/>
      <c r="B41" s="6" t="n"/>
      <c r="C41" s="5" t="n"/>
      <c r="D41" s="4" t="n"/>
      <c r="E41">
        <f>IF(D41="","",IF(D41="Card",$B$3,$B$4))</f>
        <v/>
      </c>
      <c r="F41" s="27">
        <f>IF(C41="","",C41+E41)</f>
        <v/>
      </c>
      <c r="G41">
        <f>IF(F41="","",IF(OR(F41&lt;'Forecast'!$B$5,F41&gt;='Forecast'!$B$5+91),"",INT((F41-'Forecast'!$B$5)/7)+1))</f>
        <v/>
      </c>
      <c r="H41" s="20">
        <f>IF(B41="","",IF(D41="Card",B41*(1-$B$5),B41))</f>
        <v/>
      </c>
    </row>
    <row r="42">
      <c r="A42" s="4" t="n"/>
      <c r="B42" s="6" t="n"/>
      <c r="C42" s="5" t="n"/>
      <c r="D42" s="4" t="n"/>
      <c r="E42">
        <f>IF(D42="","",IF(D42="Card",$B$3,$B$4))</f>
        <v/>
      </c>
      <c r="F42" s="27">
        <f>IF(C42="","",C42+E42)</f>
        <v/>
      </c>
      <c r="G42">
        <f>IF(F42="","",IF(OR(F42&lt;'Forecast'!$B$5,F42&gt;='Forecast'!$B$5+91),"",INT((F42-'Forecast'!$B$5)/7)+1))</f>
        <v/>
      </c>
      <c r="H42" s="20">
        <f>IF(B42="","",IF(D42="Card",B42*(1-$B$5),B42))</f>
        <v/>
      </c>
    </row>
    <row r="43">
      <c r="A43" s="4" t="n"/>
      <c r="B43" s="6" t="n"/>
      <c r="C43" s="5" t="n"/>
      <c r="D43" s="4" t="n"/>
      <c r="E43">
        <f>IF(D43="","",IF(D43="Card",$B$3,$B$4))</f>
        <v/>
      </c>
      <c r="F43" s="27">
        <f>IF(C43="","",C43+E43)</f>
        <v/>
      </c>
      <c r="G43">
        <f>IF(F43="","",IF(OR(F43&lt;'Forecast'!$B$5,F43&gt;='Forecast'!$B$5+91),"",INT((F43-'Forecast'!$B$5)/7)+1))</f>
        <v/>
      </c>
      <c r="H43" s="20">
        <f>IF(B43="","",IF(D43="Card",B43*(1-$B$5),B43))</f>
        <v/>
      </c>
    </row>
    <row r="44">
      <c r="A44" s="4" t="n"/>
      <c r="B44" s="6" t="n"/>
      <c r="C44" s="5" t="n"/>
      <c r="D44" s="4" t="n"/>
      <c r="E44">
        <f>IF(D44="","",IF(D44="Card",$B$3,$B$4))</f>
        <v/>
      </c>
      <c r="F44" s="27">
        <f>IF(C44="","",C44+E44)</f>
        <v/>
      </c>
      <c r="G44">
        <f>IF(F44="","",IF(OR(F44&lt;'Forecast'!$B$5,F44&gt;='Forecast'!$B$5+91),"",INT((F44-'Forecast'!$B$5)/7)+1))</f>
        <v/>
      </c>
      <c r="H44" s="20">
        <f>IF(B44="","",IF(D44="Card",B44*(1-$B$5),B44))</f>
        <v/>
      </c>
    </row>
    <row r="45">
      <c r="A45" s="4" t="n"/>
      <c r="B45" s="6" t="n"/>
      <c r="C45" s="5" t="n"/>
      <c r="D45" s="4" t="n"/>
      <c r="E45">
        <f>IF(D45="","",IF(D45="Card",$B$3,$B$4))</f>
        <v/>
      </c>
      <c r="F45" s="27">
        <f>IF(C45="","",C45+E45)</f>
        <v/>
      </c>
      <c r="G45">
        <f>IF(F45="","",IF(OR(F45&lt;'Forecast'!$B$5,F45&gt;='Forecast'!$B$5+91),"",INT((F45-'Forecast'!$B$5)/7)+1))</f>
        <v/>
      </c>
      <c r="H45" s="20">
        <f>IF(B45="","",IF(D45="Card",B45*(1-$B$5),B45))</f>
        <v/>
      </c>
    </row>
    <row r="46">
      <c r="A46" s="4" t="n"/>
      <c r="B46" s="6" t="n"/>
      <c r="C46" s="5" t="n"/>
      <c r="D46" s="4" t="n"/>
      <c r="E46">
        <f>IF(D46="","",IF(D46="Card",$B$3,$B$4))</f>
        <v/>
      </c>
      <c r="F46" s="27">
        <f>IF(C46="","",C46+E46)</f>
        <v/>
      </c>
      <c r="G46">
        <f>IF(F46="","",IF(OR(F46&lt;'Forecast'!$B$5,F46&gt;='Forecast'!$B$5+91),"",INT((F46-'Forecast'!$B$5)/7)+1))</f>
        <v/>
      </c>
      <c r="H46" s="20">
        <f>IF(B46="","",IF(D46="Card",B46*(1-$B$5),B46))</f>
        <v/>
      </c>
    </row>
    <row r="47">
      <c r="A47" s="4" t="n"/>
      <c r="B47" s="6" t="n"/>
      <c r="C47" s="5" t="n"/>
      <c r="D47" s="4" t="n"/>
      <c r="E47">
        <f>IF(D47="","",IF(D47="Card",$B$3,$B$4))</f>
        <v/>
      </c>
      <c r="F47" s="27">
        <f>IF(C47="","",C47+E47)</f>
        <v/>
      </c>
      <c r="G47">
        <f>IF(F47="","",IF(OR(F47&lt;'Forecast'!$B$5,F47&gt;='Forecast'!$B$5+91),"",INT((F47-'Forecast'!$B$5)/7)+1))</f>
        <v/>
      </c>
      <c r="H47" s="20">
        <f>IF(B47="","",IF(D47="Card",B47*(1-$B$5),B47))</f>
        <v/>
      </c>
    </row>
    <row r="48">
      <c r="A48" s="4" t="n"/>
      <c r="B48" s="6" t="n"/>
      <c r="C48" s="5" t="n"/>
      <c r="D48" s="4" t="n"/>
      <c r="E48">
        <f>IF(D48="","",IF(D48="Card",$B$3,$B$4))</f>
        <v/>
      </c>
      <c r="F48" s="27">
        <f>IF(C48="","",C48+E48)</f>
        <v/>
      </c>
      <c r="G48">
        <f>IF(F48="","",IF(OR(F48&lt;'Forecast'!$B$5,F48&gt;='Forecast'!$B$5+91),"",INT((F48-'Forecast'!$B$5)/7)+1))</f>
        <v/>
      </c>
      <c r="H48" s="20">
        <f>IF(B48="","",IF(D48="Card",B48*(1-$B$5),B48))</f>
        <v/>
      </c>
    </row>
    <row r="49">
      <c r="A49" s="4" t="n"/>
      <c r="B49" s="6" t="n"/>
      <c r="C49" s="5" t="n"/>
      <c r="D49" s="4" t="n"/>
      <c r="E49">
        <f>IF(D49="","",IF(D49="Card",$B$3,$B$4))</f>
        <v/>
      </c>
      <c r="F49" s="27">
        <f>IF(C49="","",C49+E49)</f>
        <v/>
      </c>
      <c r="G49">
        <f>IF(F49="","",IF(OR(F49&lt;'Forecast'!$B$5,F49&gt;='Forecast'!$B$5+91),"",INT((F49-'Forecast'!$B$5)/7)+1))</f>
        <v/>
      </c>
      <c r="H49" s="20">
        <f>IF(B49="","",IF(D49="Card",B49*(1-$B$5),B49))</f>
        <v/>
      </c>
    </row>
    <row r="50">
      <c r="A50" s="4" t="n"/>
      <c r="B50" s="6" t="n"/>
      <c r="C50" s="5" t="n"/>
      <c r="D50" s="4" t="n"/>
      <c r="E50">
        <f>IF(D50="","",IF(D50="Card",$B$3,$B$4))</f>
        <v/>
      </c>
      <c r="F50" s="27">
        <f>IF(C50="","",C50+E50)</f>
        <v/>
      </c>
      <c r="G50">
        <f>IF(F50="","",IF(OR(F50&lt;'Forecast'!$B$5,F50&gt;='Forecast'!$B$5+91),"",INT((F50-'Forecast'!$B$5)/7)+1))</f>
        <v/>
      </c>
      <c r="H50" s="20">
        <f>IF(B50="","",IF(D50="Card",B50*(1-$B$5),B50))</f>
        <v/>
      </c>
    </row>
    <row r="51">
      <c r="A51" s="4" t="n"/>
      <c r="B51" s="6" t="n"/>
      <c r="C51" s="5" t="n"/>
      <c r="D51" s="4" t="n"/>
      <c r="E51">
        <f>IF(D51="","",IF(D51="Card",$B$3,$B$4))</f>
        <v/>
      </c>
      <c r="F51" s="27">
        <f>IF(C51="","",C51+E51)</f>
        <v/>
      </c>
      <c r="G51">
        <f>IF(F51="","",IF(OR(F51&lt;'Forecast'!$B$5,F51&gt;='Forecast'!$B$5+91),"",INT((F51-'Forecast'!$B$5)/7)+1))</f>
        <v/>
      </c>
      <c r="H51" s="20">
        <f>IF(B51="","",IF(D51="Card",B51*(1-$B$5),B51))</f>
        <v/>
      </c>
    </row>
    <row r="52">
      <c r="A52" s="4" t="n"/>
      <c r="B52" s="6" t="n"/>
      <c r="C52" s="5" t="n"/>
      <c r="D52" s="4" t="n"/>
      <c r="E52">
        <f>IF(D52="","",IF(D52="Card",$B$3,$B$4))</f>
        <v/>
      </c>
      <c r="F52" s="27">
        <f>IF(C52="","",C52+E52)</f>
        <v/>
      </c>
      <c r="G52">
        <f>IF(F52="","",IF(OR(F52&lt;'Forecast'!$B$5,F52&gt;='Forecast'!$B$5+91),"",INT((F52-'Forecast'!$B$5)/7)+1))</f>
        <v/>
      </c>
      <c r="H52" s="20">
        <f>IF(B52="","",IF(D52="Card",B52*(1-$B$5),B52))</f>
        <v/>
      </c>
    </row>
    <row r="53">
      <c r="A53" s="4" t="n"/>
      <c r="B53" s="6" t="n"/>
      <c r="C53" s="5" t="n"/>
      <c r="D53" s="4" t="n"/>
      <c r="E53">
        <f>IF(D53="","",IF(D53="Card",$B$3,$B$4))</f>
        <v/>
      </c>
      <c r="F53" s="27">
        <f>IF(C53="","",C53+E53)</f>
        <v/>
      </c>
      <c r="G53">
        <f>IF(F53="","",IF(OR(F53&lt;'Forecast'!$B$5,F53&gt;='Forecast'!$B$5+91),"",INT((F53-'Forecast'!$B$5)/7)+1))</f>
        <v/>
      </c>
      <c r="H53" s="20">
        <f>IF(B53="","",IF(D53="Card",B53*(1-$B$5),B53))</f>
        <v/>
      </c>
    </row>
    <row r="54">
      <c r="A54" s="4" t="n"/>
      <c r="B54" s="6" t="n"/>
      <c r="C54" s="5" t="n"/>
      <c r="D54" s="4" t="n"/>
      <c r="E54">
        <f>IF(D54="","",IF(D54="Card",$B$3,$B$4))</f>
        <v/>
      </c>
      <c r="F54" s="27">
        <f>IF(C54="","",C54+E54)</f>
        <v/>
      </c>
      <c r="G54">
        <f>IF(F54="","",IF(OR(F54&lt;'Forecast'!$B$5,F54&gt;='Forecast'!$B$5+91),"",INT((F54-'Forecast'!$B$5)/7)+1))</f>
        <v/>
      </c>
      <c r="H54" s="20">
        <f>IF(B54="","",IF(D54="Card",B54*(1-$B$5),B54))</f>
        <v/>
      </c>
    </row>
    <row r="55">
      <c r="A55" s="4" t="n"/>
      <c r="B55" s="6" t="n"/>
      <c r="C55" s="5" t="n"/>
      <c r="D55" s="4" t="n"/>
      <c r="E55">
        <f>IF(D55="","",IF(D55="Card",$B$3,$B$4))</f>
        <v/>
      </c>
      <c r="F55" s="27">
        <f>IF(C55="","",C55+E55)</f>
        <v/>
      </c>
      <c r="G55">
        <f>IF(F55="","",IF(OR(F55&lt;'Forecast'!$B$5,F55&gt;='Forecast'!$B$5+91),"",INT((F55-'Forecast'!$B$5)/7)+1))</f>
        <v/>
      </c>
      <c r="H55" s="20">
        <f>IF(B55="","",IF(D55="Card",B55*(1-$B$5),B55))</f>
        <v/>
      </c>
    </row>
    <row r="56">
      <c r="A56" s="4" t="n"/>
      <c r="B56" s="6" t="n"/>
      <c r="C56" s="5" t="n"/>
      <c r="D56" s="4" t="n"/>
      <c r="E56">
        <f>IF(D56="","",IF(D56="Card",$B$3,$B$4))</f>
        <v/>
      </c>
      <c r="F56" s="27">
        <f>IF(C56="","",C56+E56)</f>
        <v/>
      </c>
      <c r="G56">
        <f>IF(F56="","",IF(OR(F56&lt;'Forecast'!$B$5,F56&gt;='Forecast'!$B$5+91),"",INT((F56-'Forecast'!$B$5)/7)+1))</f>
        <v/>
      </c>
      <c r="H56" s="20">
        <f>IF(B56="","",IF(D56="Card",B56*(1-$B$5),B56))</f>
        <v/>
      </c>
    </row>
    <row r="57">
      <c r="A57" s="4" t="n"/>
      <c r="B57" s="6" t="n"/>
      <c r="C57" s="5" t="n"/>
      <c r="D57" s="4" t="n"/>
      <c r="E57">
        <f>IF(D57="","",IF(D57="Card",$B$3,$B$4))</f>
        <v/>
      </c>
      <c r="F57" s="27">
        <f>IF(C57="","",C57+E57)</f>
        <v/>
      </c>
      <c r="G57">
        <f>IF(F57="","",IF(OR(F57&lt;'Forecast'!$B$5,F57&gt;='Forecast'!$B$5+91),"",INT((F57-'Forecast'!$B$5)/7)+1))</f>
        <v/>
      </c>
      <c r="H57" s="20">
        <f>IF(B57="","",IF(D57="Card",B57*(1-$B$5),B57))</f>
        <v/>
      </c>
    </row>
    <row r="58">
      <c r="A58" s="4" t="n"/>
      <c r="B58" s="6" t="n"/>
      <c r="C58" s="5" t="n"/>
      <c r="D58" s="4" t="n"/>
      <c r="E58">
        <f>IF(D58="","",IF(D58="Card",$B$3,$B$4))</f>
        <v/>
      </c>
      <c r="F58" s="27">
        <f>IF(C58="","",C58+E58)</f>
        <v/>
      </c>
      <c r="G58">
        <f>IF(F58="","",IF(OR(F58&lt;'Forecast'!$B$5,F58&gt;='Forecast'!$B$5+91),"",INT((F58-'Forecast'!$B$5)/7)+1))</f>
        <v/>
      </c>
      <c r="H58" s="20">
        <f>IF(B58="","",IF(D58="Card",B58*(1-$B$5),B58))</f>
        <v/>
      </c>
    </row>
    <row r="59">
      <c r="A59" s="4" t="n"/>
      <c r="B59" s="6" t="n"/>
      <c r="C59" s="5" t="n"/>
      <c r="D59" s="4" t="n"/>
      <c r="E59">
        <f>IF(D59="","",IF(D59="Card",$B$3,$B$4))</f>
        <v/>
      </c>
      <c r="F59" s="27">
        <f>IF(C59="","",C59+E59)</f>
        <v/>
      </c>
      <c r="G59">
        <f>IF(F59="","",IF(OR(F59&lt;'Forecast'!$B$5,F59&gt;='Forecast'!$B$5+91),"",INT((F59-'Forecast'!$B$5)/7)+1))</f>
        <v/>
      </c>
      <c r="H59" s="20">
        <f>IF(B59="","",IF(D59="Card",B59*(1-$B$5),B59))</f>
        <v/>
      </c>
    </row>
    <row r="60">
      <c r="A60" s="4" t="n"/>
      <c r="B60" s="6" t="n"/>
      <c r="C60" s="5" t="n"/>
      <c r="D60" s="4" t="n"/>
      <c r="E60">
        <f>IF(D60="","",IF(D60="Card",$B$3,$B$4))</f>
        <v/>
      </c>
      <c r="F60" s="27">
        <f>IF(C60="","",C60+E60)</f>
        <v/>
      </c>
      <c r="G60">
        <f>IF(F60="","",IF(OR(F60&lt;'Forecast'!$B$5,F60&gt;='Forecast'!$B$5+91),"",INT((F60-'Forecast'!$B$5)/7)+1))</f>
        <v/>
      </c>
      <c r="H60" s="20">
        <f>IF(B60="","",IF(D60="Card",B60*(1-$B$5),B60))</f>
        <v/>
      </c>
    </row>
    <row r="61">
      <c r="A61" s="4" t="n"/>
      <c r="B61" s="6" t="n"/>
      <c r="C61" s="5" t="n"/>
      <c r="D61" s="4" t="n"/>
      <c r="E61">
        <f>IF(D61="","",IF(D61="Card",$B$3,$B$4))</f>
        <v/>
      </c>
      <c r="F61" s="27">
        <f>IF(C61="","",C61+E61)</f>
        <v/>
      </c>
      <c r="G61">
        <f>IF(F61="","",IF(OR(F61&lt;'Forecast'!$B$5,F61&gt;='Forecast'!$B$5+91),"",INT((F61-'Forecast'!$B$5)/7)+1))</f>
        <v/>
      </c>
      <c r="H61" s="20">
        <f>IF(B61="","",IF(D61="Card",B61*(1-$B$5),B61))</f>
        <v/>
      </c>
    </row>
    <row r="62">
      <c r="A62" s="4" t="n"/>
      <c r="B62" s="6" t="n"/>
      <c r="C62" s="5" t="n"/>
      <c r="D62" s="4" t="n"/>
      <c r="E62">
        <f>IF(D62="","",IF(D62="Card",$B$3,$B$4))</f>
        <v/>
      </c>
      <c r="F62" s="27">
        <f>IF(C62="","",C62+E62)</f>
        <v/>
      </c>
      <c r="G62">
        <f>IF(F62="","",IF(OR(F62&lt;'Forecast'!$B$5,F62&gt;='Forecast'!$B$5+91),"",INT((F62-'Forecast'!$B$5)/7)+1))</f>
        <v/>
      </c>
      <c r="H62" s="20">
        <f>IF(B62="","",IF(D62="Card",B62*(1-$B$5),B62))</f>
        <v/>
      </c>
    </row>
    <row r="63">
      <c r="A63" s="4" t="n"/>
      <c r="B63" s="6" t="n"/>
      <c r="C63" s="5" t="n"/>
      <c r="D63" s="4" t="n"/>
      <c r="E63">
        <f>IF(D63="","",IF(D63="Card",$B$3,$B$4))</f>
        <v/>
      </c>
      <c r="F63" s="27">
        <f>IF(C63="","",C63+E63)</f>
        <v/>
      </c>
      <c r="G63">
        <f>IF(F63="","",IF(OR(F63&lt;'Forecast'!$B$5,F63&gt;='Forecast'!$B$5+91),"",INT((F63-'Forecast'!$B$5)/7)+1))</f>
        <v/>
      </c>
      <c r="H63" s="20">
        <f>IF(B63="","",IF(D63="Card",B63*(1-$B$5),B63))</f>
        <v/>
      </c>
    </row>
    <row r="64">
      <c r="A64" s="4" t="n"/>
      <c r="B64" s="6" t="n"/>
      <c r="C64" s="5" t="n"/>
      <c r="D64" s="4" t="n"/>
      <c r="E64">
        <f>IF(D64="","",IF(D64="Card",$B$3,$B$4))</f>
        <v/>
      </c>
      <c r="F64" s="27">
        <f>IF(C64="","",C64+E64)</f>
        <v/>
      </c>
      <c r="G64">
        <f>IF(F64="","",IF(OR(F64&lt;'Forecast'!$B$5,F64&gt;='Forecast'!$B$5+91),"",INT((F64-'Forecast'!$B$5)/7)+1))</f>
        <v/>
      </c>
      <c r="H64" s="20">
        <f>IF(B64="","",IF(D64="Card",B64*(1-$B$5),B64))</f>
        <v/>
      </c>
    </row>
    <row r="65">
      <c r="A65" s="4" t="n"/>
      <c r="B65" s="6" t="n"/>
      <c r="C65" s="5" t="n"/>
      <c r="D65" s="4" t="n"/>
      <c r="E65">
        <f>IF(D65="","",IF(D65="Card",$B$3,$B$4))</f>
        <v/>
      </c>
      <c r="F65" s="27">
        <f>IF(C65="","",C65+E65)</f>
        <v/>
      </c>
      <c r="G65">
        <f>IF(F65="","",IF(OR(F65&lt;'Forecast'!$B$5,F65&gt;='Forecast'!$B$5+91),"",INT((F65-'Forecast'!$B$5)/7)+1))</f>
        <v/>
      </c>
      <c r="H65" s="20">
        <f>IF(B65="","",IF(D65="Card",B65*(1-$B$5),B65))</f>
        <v/>
      </c>
    </row>
    <row r="66">
      <c r="A66" s="4" t="n"/>
      <c r="B66" s="6" t="n"/>
      <c r="C66" s="5" t="n"/>
      <c r="D66" s="4" t="n"/>
      <c r="E66">
        <f>IF(D66="","",IF(D66="Card",$B$3,$B$4))</f>
        <v/>
      </c>
      <c r="F66" s="27">
        <f>IF(C66="","",C66+E66)</f>
        <v/>
      </c>
      <c r="G66">
        <f>IF(F66="","",IF(OR(F66&lt;'Forecast'!$B$5,F66&gt;='Forecast'!$B$5+91),"",INT((F66-'Forecast'!$B$5)/7)+1))</f>
        <v/>
      </c>
      <c r="H66" s="20">
        <f>IF(B66="","",IF(D66="Card",B66*(1-$B$5),B66))</f>
        <v/>
      </c>
    </row>
    <row r="67">
      <c r="A67" s="4" t="n"/>
      <c r="B67" s="6" t="n"/>
      <c r="C67" s="5" t="n"/>
      <c r="D67" s="4" t="n"/>
      <c r="E67">
        <f>IF(D67="","",IF(D67="Card",$B$3,$B$4))</f>
        <v/>
      </c>
      <c r="F67" s="27">
        <f>IF(C67="","",C67+E67)</f>
        <v/>
      </c>
      <c r="G67">
        <f>IF(F67="","",IF(OR(F67&lt;'Forecast'!$B$5,F67&gt;='Forecast'!$B$5+91),"",INT((F67-'Forecast'!$B$5)/7)+1))</f>
        <v/>
      </c>
      <c r="H67" s="20">
        <f>IF(B67="","",IF(D67="Card",B67*(1-$B$5),B67))</f>
        <v/>
      </c>
    </row>
    <row r="68">
      <c r="A68" s="4" t="n"/>
      <c r="B68" s="6" t="n"/>
      <c r="C68" s="5" t="n"/>
      <c r="D68" s="4" t="n"/>
      <c r="E68">
        <f>IF(D68="","",IF(D68="Card",$B$3,$B$4))</f>
        <v/>
      </c>
      <c r="F68" s="27">
        <f>IF(C68="","",C68+E68)</f>
        <v/>
      </c>
      <c r="G68">
        <f>IF(F68="","",IF(OR(F68&lt;'Forecast'!$B$5,F68&gt;='Forecast'!$B$5+91),"",INT((F68-'Forecast'!$B$5)/7)+1))</f>
        <v/>
      </c>
      <c r="H68" s="20">
        <f>IF(B68="","",IF(D68="Card",B68*(1-$B$5),B68))</f>
        <v/>
      </c>
    </row>
    <row r="69">
      <c r="A69" s="4" t="n"/>
      <c r="B69" s="6" t="n"/>
      <c r="C69" s="5" t="n"/>
      <c r="D69" s="4" t="n"/>
      <c r="E69">
        <f>IF(D69="","",IF(D69="Card",$B$3,$B$4))</f>
        <v/>
      </c>
      <c r="F69" s="27">
        <f>IF(C69="","",C69+E69)</f>
        <v/>
      </c>
      <c r="G69">
        <f>IF(F69="","",IF(OR(F69&lt;'Forecast'!$B$5,F69&gt;='Forecast'!$B$5+91),"",INT((F69-'Forecast'!$B$5)/7)+1))</f>
        <v/>
      </c>
      <c r="H69" s="20">
        <f>IF(B69="","",IF(D69="Card",B69*(1-$B$5),B69))</f>
        <v/>
      </c>
    </row>
    <row r="70">
      <c r="A70" s="4" t="n"/>
      <c r="B70" s="6" t="n"/>
      <c r="C70" s="5" t="n"/>
      <c r="D70" s="4" t="n"/>
      <c r="E70">
        <f>IF(D70="","",IF(D70="Card",$B$3,$B$4))</f>
        <v/>
      </c>
      <c r="F70" s="27">
        <f>IF(C70="","",C70+E70)</f>
        <v/>
      </c>
      <c r="G70">
        <f>IF(F70="","",IF(OR(F70&lt;'Forecast'!$B$5,F70&gt;='Forecast'!$B$5+91),"",INT((F70-'Forecast'!$B$5)/7)+1))</f>
        <v/>
      </c>
      <c r="H70" s="20">
        <f>IF(B70="","",IF(D70="Card",B70*(1-$B$5),B70))</f>
        <v/>
      </c>
    </row>
    <row r="71">
      <c r="A71" s="4" t="n"/>
      <c r="B71" s="6" t="n"/>
      <c r="C71" s="5" t="n"/>
      <c r="D71" s="4" t="n"/>
      <c r="E71">
        <f>IF(D71="","",IF(D71="Card",$B$3,$B$4))</f>
        <v/>
      </c>
      <c r="F71" s="27">
        <f>IF(C71="","",C71+E71)</f>
        <v/>
      </c>
      <c r="G71">
        <f>IF(F71="","",IF(OR(F71&lt;'Forecast'!$B$5,F71&gt;='Forecast'!$B$5+91),"",INT((F71-'Forecast'!$B$5)/7)+1))</f>
        <v/>
      </c>
      <c r="H71" s="20">
        <f>IF(B71="","",IF(D71="Card",B71*(1-$B$5),B71))</f>
        <v/>
      </c>
    </row>
    <row r="72">
      <c r="A72" s="4" t="n"/>
      <c r="B72" s="6" t="n"/>
      <c r="C72" s="5" t="n"/>
      <c r="D72" s="4" t="n"/>
      <c r="E72">
        <f>IF(D72="","",IF(D72="Card",$B$3,$B$4))</f>
        <v/>
      </c>
      <c r="F72" s="27">
        <f>IF(C72="","",C72+E72)</f>
        <v/>
      </c>
      <c r="G72">
        <f>IF(F72="","",IF(OR(F72&lt;'Forecast'!$B$5,F72&gt;='Forecast'!$B$5+91),"",INT((F72-'Forecast'!$B$5)/7)+1))</f>
        <v/>
      </c>
      <c r="H72" s="20">
        <f>IF(B72="","",IF(D72="Card",B72*(1-$B$5),B72))</f>
        <v/>
      </c>
    </row>
    <row r="73">
      <c r="A73" s="4" t="n"/>
      <c r="B73" s="6" t="n"/>
      <c r="C73" s="5" t="n"/>
      <c r="D73" s="4" t="n"/>
      <c r="E73">
        <f>IF(D73="","",IF(D73="Card",$B$3,$B$4))</f>
        <v/>
      </c>
      <c r="F73" s="27">
        <f>IF(C73="","",C73+E73)</f>
        <v/>
      </c>
      <c r="G73">
        <f>IF(F73="","",IF(OR(F73&lt;'Forecast'!$B$5,F73&gt;='Forecast'!$B$5+91),"",INT((F73-'Forecast'!$B$5)/7)+1))</f>
        <v/>
      </c>
      <c r="H73" s="20">
        <f>IF(B73="","",IF(D73="Card",B73*(1-$B$5),B73))</f>
        <v/>
      </c>
    </row>
    <row r="74">
      <c r="A74" s="4" t="n"/>
      <c r="B74" s="6" t="n"/>
      <c r="C74" s="5" t="n"/>
      <c r="D74" s="4" t="n"/>
      <c r="E74">
        <f>IF(D74="","",IF(D74="Card",$B$3,$B$4))</f>
        <v/>
      </c>
      <c r="F74" s="27">
        <f>IF(C74="","",C74+E74)</f>
        <v/>
      </c>
      <c r="G74">
        <f>IF(F74="","",IF(OR(F74&lt;'Forecast'!$B$5,F74&gt;='Forecast'!$B$5+91),"",INT((F74-'Forecast'!$B$5)/7)+1))</f>
        <v/>
      </c>
      <c r="H74" s="20">
        <f>IF(B74="","",IF(D74="Card",B74*(1-$B$5),B74))</f>
        <v/>
      </c>
    </row>
    <row r="75">
      <c r="A75" s="4" t="n"/>
      <c r="B75" s="6" t="n"/>
      <c r="C75" s="5" t="n"/>
      <c r="D75" s="4" t="n"/>
      <c r="E75">
        <f>IF(D75="","",IF(D75="Card",$B$3,$B$4))</f>
        <v/>
      </c>
      <c r="F75" s="27">
        <f>IF(C75="","",C75+E75)</f>
        <v/>
      </c>
      <c r="G75">
        <f>IF(F75="","",IF(OR(F75&lt;'Forecast'!$B$5,F75&gt;='Forecast'!$B$5+91),"",INT((F75-'Forecast'!$B$5)/7)+1))</f>
        <v/>
      </c>
      <c r="H75" s="20">
        <f>IF(B75="","",IF(D75="Card",B75*(1-$B$5),B75))</f>
        <v/>
      </c>
    </row>
    <row r="76">
      <c r="A76" s="4" t="n"/>
      <c r="B76" s="6" t="n"/>
      <c r="C76" s="5" t="n"/>
      <c r="D76" s="4" t="n"/>
      <c r="E76">
        <f>IF(D76="","",IF(D76="Card",$B$3,$B$4))</f>
        <v/>
      </c>
      <c r="F76" s="27">
        <f>IF(C76="","",C76+E76)</f>
        <v/>
      </c>
      <c r="G76">
        <f>IF(F76="","",IF(OR(F76&lt;'Forecast'!$B$5,F76&gt;='Forecast'!$B$5+91),"",INT((F76-'Forecast'!$B$5)/7)+1))</f>
        <v/>
      </c>
      <c r="H76" s="20">
        <f>IF(B76="","",IF(D76="Card",B76*(1-$B$5),B76))</f>
        <v/>
      </c>
    </row>
    <row r="77">
      <c r="A77" s="4" t="n"/>
      <c r="B77" s="6" t="n"/>
      <c r="C77" s="5" t="n"/>
      <c r="D77" s="4" t="n"/>
      <c r="E77">
        <f>IF(D77="","",IF(D77="Card",$B$3,$B$4))</f>
        <v/>
      </c>
      <c r="F77" s="27">
        <f>IF(C77="","",C77+E77)</f>
        <v/>
      </c>
      <c r="G77">
        <f>IF(F77="","",IF(OR(F77&lt;'Forecast'!$B$5,F77&gt;='Forecast'!$B$5+91),"",INT((F77-'Forecast'!$B$5)/7)+1))</f>
        <v/>
      </c>
      <c r="H77" s="20">
        <f>IF(B77="","",IF(D77="Card",B77*(1-$B$5),B77))</f>
        <v/>
      </c>
    </row>
    <row r="78">
      <c r="A78" s="4" t="n"/>
      <c r="B78" s="6" t="n"/>
      <c r="C78" s="5" t="n"/>
      <c r="D78" s="4" t="n"/>
      <c r="E78">
        <f>IF(D78="","",IF(D78="Card",$B$3,$B$4))</f>
        <v/>
      </c>
      <c r="F78" s="27">
        <f>IF(C78="","",C78+E78)</f>
        <v/>
      </c>
      <c r="G78">
        <f>IF(F78="","",IF(OR(F78&lt;'Forecast'!$B$5,F78&gt;='Forecast'!$B$5+91),"",INT((F78-'Forecast'!$B$5)/7)+1))</f>
        <v/>
      </c>
      <c r="H78" s="20">
        <f>IF(B78="","",IF(D78="Card",B78*(1-$B$5),B78))</f>
        <v/>
      </c>
    </row>
    <row r="79">
      <c r="A79" s="4" t="n"/>
      <c r="B79" s="6" t="n"/>
      <c r="C79" s="5" t="n"/>
      <c r="D79" s="4" t="n"/>
      <c r="E79">
        <f>IF(D79="","",IF(D79="Card",$B$3,$B$4))</f>
        <v/>
      </c>
      <c r="F79" s="27">
        <f>IF(C79="","",C79+E79)</f>
        <v/>
      </c>
      <c r="G79">
        <f>IF(F79="","",IF(OR(F79&lt;'Forecast'!$B$5,F79&gt;='Forecast'!$B$5+91),"",INT((F79-'Forecast'!$B$5)/7)+1))</f>
        <v/>
      </c>
      <c r="H79" s="20">
        <f>IF(B79="","",IF(D79="Card",B79*(1-$B$5),B79))</f>
        <v/>
      </c>
    </row>
    <row r="80">
      <c r="A80" s="4" t="n"/>
      <c r="B80" s="6" t="n"/>
      <c r="C80" s="5" t="n"/>
      <c r="D80" s="4" t="n"/>
      <c r="E80">
        <f>IF(D80="","",IF(D80="Card",$B$3,$B$4))</f>
        <v/>
      </c>
      <c r="F80" s="27">
        <f>IF(C80="","",C80+E80)</f>
        <v/>
      </c>
      <c r="G80">
        <f>IF(F80="","",IF(OR(F80&lt;'Forecast'!$B$5,F80&gt;='Forecast'!$B$5+91),"",INT((F80-'Forecast'!$B$5)/7)+1))</f>
        <v/>
      </c>
      <c r="H80" s="20">
        <f>IF(B80="","",IF(D80="Card",B80*(1-$B$5),B80))</f>
        <v/>
      </c>
    </row>
    <row r="81">
      <c r="A81" s="4" t="n"/>
      <c r="B81" s="6" t="n"/>
      <c r="C81" s="5" t="n"/>
      <c r="D81" s="4" t="n"/>
      <c r="E81">
        <f>IF(D81="","",IF(D81="Card",$B$3,$B$4))</f>
        <v/>
      </c>
      <c r="F81" s="27">
        <f>IF(C81="","",C81+E81)</f>
        <v/>
      </c>
      <c r="G81">
        <f>IF(F81="","",IF(OR(F81&lt;'Forecast'!$B$5,F81&gt;='Forecast'!$B$5+91),"",INT((F81-'Forecast'!$B$5)/7)+1))</f>
        <v/>
      </c>
      <c r="H81" s="20">
        <f>IF(B81="","",IF(D81="Card",B81*(1-$B$5),B81))</f>
        <v/>
      </c>
    </row>
    <row r="82">
      <c r="A82" s="4" t="n"/>
      <c r="B82" s="6" t="n"/>
      <c r="C82" s="5" t="n"/>
      <c r="D82" s="4" t="n"/>
      <c r="E82">
        <f>IF(D82="","",IF(D82="Card",$B$3,$B$4))</f>
        <v/>
      </c>
      <c r="F82" s="27">
        <f>IF(C82="","",C82+E82)</f>
        <v/>
      </c>
      <c r="G82">
        <f>IF(F82="","",IF(OR(F82&lt;'Forecast'!$B$5,F82&gt;='Forecast'!$B$5+91),"",INT((F82-'Forecast'!$B$5)/7)+1))</f>
        <v/>
      </c>
      <c r="H82" s="20">
        <f>IF(B82="","",IF(D82="Card",B82*(1-$B$5),B82))</f>
        <v/>
      </c>
    </row>
    <row r="83">
      <c r="A83" s="4" t="n"/>
      <c r="B83" s="6" t="n"/>
      <c r="C83" s="5" t="n"/>
      <c r="D83" s="4" t="n"/>
      <c r="E83">
        <f>IF(D83="","",IF(D83="Card",$B$3,$B$4))</f>
        <v/>
      </c>
      <c r="F83" s="27">
        <f>IF(C83="","",C83+E83)</f>
        <v/>
      </c>
      <c r="G83">
        <f>IF(F83="","",IF(OR(F83&lt;'Forecast'!$B$5,F83&gt;='Forecast'!$B$5+91),"",INT((F83-'Forecast'!$B$5)/7)+1))</f>
        <v/>
      </c>
      <c r="H83" s="20">
        <f>IF(B83="","",IF(D83="Card",B83*(1-$B$5),B83))</f>
        <v/>
      </c>
    </row>
    <row r="84">
      <c r="A84" s="4" t="n"/>
      <c r="B84" s="6" t="n"/>
      <c r="C84" s="5" t="n"/>
      <c r="D84" s="4" t="n"/>
      <c r="E84">
        <f>IF(D84="","",IF(D84="Card",$B$3,$B$4))</f>
        <v/>
      </c>
      <c r="F84" s="27">
        <f>IF(C84="","",C84+E84)</f>
        <v/>
      </c>
      <c r="G84">
        <f>IF(F84="","",IF(OR(F84&lt;'Forecast'!$B$5,F84&gt;='Forecast'!$B$5+91),"",INT((F84-'Forecast'!$B$5)/7)+1))</f>
        <v/>
      </c>
      <c r="H84" s="20">
        <f>IF(B84="","",IF(D84="Card",B84*(1-$B$5),B84))</f>
        <v/>
      </c>
    </row>
    <row r="85">
      <c r="A85" s="4" t="n"/>
      <c r="B85" s="6" t="n"/>
      <c r="C85" s="5" t="n"/>
      <c r="D85" s="4" t="n"/>
      <c r="E85">
        <f>IF(D85="","",IF(D85="Card",$B$3,$B$4))</f>
        <v/>
      </c>
      <c r="F85" s="27">
        <f>IF(C85="","",C85+E85)</f>
        <v/>
      </c>
      <c r="G85">
        <f>IF(F85="","",IF(OR(F85&lt;'Forecast'!$B$5,F85&gt;='Forecast'!$B$5+91),"",INT((F85-'Forecast'!$B$5)/7)+1))</f>
        <v/>
      </c>
      <c r="H85" s="20">
        <f>IF(B85="","",IF(D85="Card",B85*(1-$B$5),B85))</f>
        <v/>
      </c>
    </row>
    <row r="86">
      <c r="A86" s="4" t="n"/>
      <c r="B86" s="6" t="n"/>
      <c r="C86" s="5" t="n"/>
      <c r="D86" s="4" t="n"/>
      <c r="E86">
        <f>IF(D86="","",IF(D86="Card",$B$3,$B$4))</f>
        <v/>
      </c>
      <c r="F86" s="27">
        <f>IF(C86="","",C86+E86)</f>
        <v/>
      </c>
      <c r="G86">
        <f>IF(F86="","",IF(OR(F86&lt;'Forecast'!$B$5,F86&gt;='Forecast'!$B$5+91),"",INT((F86-'Forecast'!$B$5)/7)+1))</f>
        <v/>
      </c>
      <c r="H86" s="20">
        <f>IF(B86="","",IF(D86="Card",B86*(1-$B$5),B86))</f>
        <v/>
      </c>
    </row>
    <row r="87">
      <c r="A87" s="4" t="n"/>
      <c r="B87" s="6" t="n"/>
      <c r="C87" s="5" t="n"/>
      <c r="D87" s="4" t="n"/>
      <c r="E87">
        <f>IF(D87="","",IF(D87="Card",$B$3,$B$4))</f>
        <v/>
      </c>
      <c r="F87" s="27">
        <f>IF(C87="","",C87+E87)</f>
        <v/>
      </c>
      <c r="G87">
        <f>IF(F87="","",IF(OR(F87&lt;'Forecast'!$B$5,F87&gt;='Forecast'!$B$5+91),"",INT((F87-'Forecast'!$B$5)/7)+1))</f>
        <v/>
      </c>
      <c r="H87" s="20">
        <f>IF(B87="","",IF(D87="Card",B87*(1-$B$5),B87))</f>
        <v/>
      </c>
    </row>
    <row r="88">
      <c r="A88" s="4" t="n"/>
      <c r="B88" s="6" t="n"/>
      <c r="C88" s="5" t="n"/>
      <c r="D88" s="4" t="n"/>
      <c r="E88">
        <f>IF(D88="","",IF(D88="Card",$B$3,$B$4))</f>
        <v/>
      </c>
      <c r="F88" s="27">
        <f>IF(C88="","",C88+E88)</f>
        <v/>
      </c>
      <c r="G88">
        <f>IF(F88="","",IF(OR(F88&lt;'Forecast'!$B$5,F88&gt;='Forecast'!$B$5+91),"",INT((F88-'Forecast'!$B$5)/7)+1))</f>
        <v/>
      </c>
      <c r="H88" s="20">
        <f>IF(B88="","",IF(D88="Card",B88*(1-$B$5),B88))</f>
        <v/>
      </c>
    </row>
    <row r="89">
      <c r="A89" s="4" t="n"/>
      <c r="B89" s="6" t="n"/>
      <c r="C89" s="5" t="n"/>
      <c r="D89" s="4" t="n"/>
      <c r="E89">
        <f>IF(D89="","",IF(D89="Card",$B$3,$B$4))</f>
        <v/>
      </c>
      <c r="F89" s="27">
        <f>IF(C89="","",C89+E89)</f>
        <v/>
      </c>
      <c r="G89">
        <f>IF(F89="","",IF(OR(F89&lt;'Forecast'!$B$5,F89&gt;='Forecast'!$B$5+91),"",INT((F89-'Forecast'!$B$5)/7)+1))</f>
        <v/>
      </c>
      <c r="H89" s="20">
        <f>IF(B89="","",IF(D89="Card",B89*(1-$B$5),B89))</f>
        <v/>
      </c>
    </row>
    <row r="90">
      <c r="A90" s="4" t="n"/>
      <c r="B90" s="6" t="n"/>
      <c r="C90" s="5" t="n"/>
      <c r="D90" s="4" t="n"/>
      <c r="E90">
        <f>IF(D90="","",IF(D90="Card",$B$3,$B$4))</f>
        <v/>
      </c>
      <c r="F90" s="27">
        <f>IF(C90="","",C90+E90)</f>
        <v/>
      </c>
      <c r="G90">
        <f>IF(F90="","",IF(OR(F90&lt;'Forecast'!$B$5,F90&gt;='Forecast'!$B$5+91),"",INT((F90-'Forecast'!$B$5)/7)+1))</f>
        <v/>
      </c>
      <c r="H90" s="20">
        <f>IF(B90="","",IF(D90="Card",B90*(1-$B$5),B90))</f>
        <v/>
      </c>
    </row>
    <row r="91">
      <c r="A91" s="4" t="n"/>
      <c r="B91" s="6" t="n"/>
      <c r="C91" s="5" t="n"/>
      <c r="D91" s="4" t="n"/>
      <c r="E91">
        <f>IF(D91="","",IF(D91="Card",$B$3,$B$4))</f>
        <v/>
      </c>
      <c r="F91" s="27">
        <f>IF(C91="","",C91+E91)</f>
        <v/>
      </c>
      <c r="G91">
        <f>IF(F91="","",IF(OR(F91&lt;'Forecast'!$B$5,F91&gt;='Forecast'!$B$5+91),"",INT((F91-'Forecast'!$B$5)/7)+1))</f>
        <v/>
      </c>
      <c r="H91" s="20">
        <f>IF(B91="","",IF(D91="Card",B91*(1-$B$5),B91))</f>
        <v/>
      </c>
    </row>
    <row r="92">
      <c r="A92" s="4" t="n"/>
      <c r="B92" s="6" t="n"/>
      <c r="C92" s="5" t="n"/>
      <c r="D92" s="4" t="n"/>
      <c r="E92">
        <f>IF(D92="","",IF(D92="Card",$B$3,$B$4))</f>
        <v/>
      </c>
      <c r="F92" s="27">
        <f>IF(C92="","",C92+E92)</f>
        <v/>
      </c>
      <c r="G92">
        <f>IF(F92="","",IF(OR(F92&lt;'Forecast'!$B$5,F92&gt;='Forecast'!$B$5+91),"",INT((F92-'Forecast'!$B$5)/7)+1))</f>
        <v/>
      </c>
      <c r="H92" s="20">
        <f>IF(B92="","",IF(D92="Card",B92*(1-$B$5),B92))</f>
        <v/>
      </c>
    </row>
    <row r="93">
      <c r="A93" s="4" t="n"/>
      <c r="B93" s="6" t="n"/>
      <c r="C93" s="5" t="n"/>
      <c r="D93" s="4" t="n"/>
      <c r="E93">
        <f>IF(D93="","",IF(D93="Card",$B$3,$B$4))</f>
        <v/>
      </c>
      <c r="F93" s="27">
        <f>IF(C93="","",C93+E93)</f>
        <v/>
      </c>
      <c r="G93">
        <f>IF(F93="","",IF(OR(F93&lt;'Forecast'!$B$5,F93&gt;='Forecast'!$B$5+91),"",INT((F93-'Forecast'!$B$5)/7)+1))</f>
        <v/>
      </c>
      <c r="H93" s="20">
        <f>IF(B93="","",IF(D93="Card",B93*(1-$B$5),B93))</f>
        <v/>
      </c>
    </row>
    <row r="94">
      <c r="A94" s="4" t="n"/>
      <c r="B94" s="6" t="n"/>
      <c r="C94" s="5" t="n"/>
      <c r="D94" s="4" t="n"/>
      <c r="E94">
        <f>IF(D94="","",IF(D94="Card",$B$3,$B$4))</f>
        <v/>
      </c>
      <c r="F94" s="27">
        <f>IF(C94="","",C94+E94)</f>
        <v/>
      </c>
      <c r="G94">
        <f>IF(F94="","",IF(OR(F94&lt;'Forecast'!$B$5,F94&gt;='Forecast'!$B$5+91),"",INT((F94-'Forecast'!$B$5)/7)+1))</f>
        <v/>
      </c>
      <c r="H94" s="20">
        <f>IF(B94="","",IF(D94="Card",B94*(1-$B$5),B94))</f>
        <v/>
      </c>
    </row>
    <row r="95">
      <c r="A95" s="4" t="n"/>
      <c r="B95" s="6" t="n"/>
      <c r="C95" s="5" t="n"/>
      <c r="D95" s="4" t="n"/>
      <c r="E95">
        <f>IF(D95="","",IF(D95="Card",$B$3,$B$4))</f>
        <v/>
      </c>
      <c r="F95" s="27">
        <f>IF(C95="","",C95+E95)</f>
        <v/>
      </c>
      <c r="G95">
        <f>IF(F95="","",IF(OR(F95&lt;'Forecast'!$B$5,F95&gt;='Forecast'!$B$5+91),"",INT((F95-'Forecast'!$B$5)/7)+1))</f>
        <v/>
      </c>
      <c r="H95" s="20">
        <f>IF(B95="","",IF(D95="Card",B95*(1-$B$5),B95))</f>
        <v/>
      </c>
    </row>
    <row r="96">
      <c r="A96" s="4" t="n"/>
      <c r="B96" s="6" t="n"/>
      <c r="C96" s="5" t="n"/>
      <c r="D96" s="4" t="n"/>
      <c r="E96">
        <f>IF(D96="","",IF(D96="Card",$B$3,$B$4))</f>
        <v/>
      </c>
      <c r="F96" s="27">
        <f>IF(C96="","",C96+E96)</f>
        <v/>
      </c>
      <c r="G96">
        <f>IF(F96="","",IF(OR(F96&lt;'Forecast'!$B$5,F96&gt;='Forecast'!$B$5+91),"",INT((F96-'Forecast'!$B$5)/7)+1))</f>
        <v/>
      </c>
      <c r="H96" s="20">
        <f>IF(B96="","",IF(D96="Card",B96*(1-$B$5),B96))</f>
        <v/>
      </c>
    </row>
    <row r="97">
      <c r="A97" s="4" t="n"/>
      <c r="B97" s="6" t="n"/>
      <c r="C97" s="5" t="n"/>
      <c r="D97" s="4" t="n"/>
      <c r="E97">
        <f>IF(D97="","",IF(D97="Card",$B$3,$B$4))</f>
        <v/>
      </c>
      <c r="F97" s="27">
        <f>IF(C97="","",C97+E97)</f>
        <v/>
      </c>
      <c r="G97">
        <f>IF(F97="","",IF(OR(F97&lt;'Forecast'!$B$5,F97&gt;='Forecast'!$B$5+91),"",INT((F97-'Forecast'!$B$5)/7)+1))</f>
        <v/>
      </c>
      <c r="H97" s="20">
        <f>IF(B97="","",IF(D97="Card",B97*(1-$B$5),B97))</f>
        <v/>
      </c>
    </row>
    <row r="98">
      <c r="A98" s="4" t="n"/>
      <c r="B98" s="6" t="n"/>
      <c r="C98" s="5" t="n"/>
      <c r="D98" s="4" t="n"/>
      <c r="E98">
        <f>IF(D98="","",IF(D98="Card",$B$3,$B$4))</f>
        <v/>
      </c>
      <c r="F98" s="27">
        <f>IF(C98="","",C98+E98)</f>
        <v/>
      </c>
      <c r="G98">
        <f>IF(F98="","",IF(OR(F98&lt;'Forecast'!$B$5,F98&gt;='Forecast'!$B$5+91),"",INT((F98-'Forecast'!$B$5)/7)+1))</f>
        <v/>
      </c>
      <c r="H98" s="20">
        <f>IF(B98="","",IF(D98="Card",B98*(1-$B$5),B98))</f>
        <v/>
      </c>
    </row>
    <row r="99">
      <c r="A99" s="4" t="n"/>
      <c r="B99" s="6" t="n"/>
      <c r="C99" s="5" t="n"/>
      <c r="D99" s="4" t="n"/>
      <c r="E99">
        <f>IF(D99="","",IF(D99="Card",$B$3,$B$4))</f>
        <v/>
      </c>
      <c r="F99" s="27">
        <f>IF(C99="","",C99+E99)</f>
        <v/>
      </c>
      <c r="G99">
        <f>IF(F99="","",IF(OR(F99&lt;'Forecast'!$B$5,F99&gt;='Forecast'!$B$5+91),"",INT((F99-'Forecast'!$B$5)/7)+1))</f>
        <v/>
      </c>
      <c r="H99" s="20">
        <f>IF(B99="","",IF(D99="Card",B99*(1-$B$5),B99))</f>
        <v/>
      </c>
    </row>
    <row r="100">
      <c r="A100" s="4" t="n"/>
      <c r="B100" s="6" t="n"/>
      <c r="C100" s="5" t="n"/>
      <c r="D100" s="4" t="n"/>
      <c r="E100">
        <f>IF(D100="","",IF(D100="Card",$B$3,$B$4))</f>
        <v/>
      </c>
      <c r="F100" s="27">
        <f>IF(C100="","",C100+E100)</f>
        <v/>
      </c>
      <c r="G100">
        <f>IF(F100="","",IF(OR(F100&lt;'Forecast'!$B$5,F100&gt;='Forecast'!$B$5+91),"",INT((F100-'Forecast'!$B$5)/7)+1))</f>
        <v/>
      </c>
      <c r="H100" s="20">
        <f>IF(B100="","",IF(D100="Card",B100*(1-$B$5),B100))</f>
        <v/>
      </c>
    </row>
    <row r="101">
      <c r="A101" s="4" t="n"/>
      <c r="B101" s="6" t="n"/>
      <c r="C101" s="5" t="n"/>
      <c r="D101" s="4" t="n"/>
      <c r="E101">
        <f>IF(D101="","",IF(D101="Card",$B$3,$B$4))</f>
        <v/>
      </c>
      <c r="F101" s="27">
        <f>IF(C101="","",C101+E101)</f>
        <v/>
      </c>
      <c r="G101">
        <f>IF(F101="","",IF(OR(F101&lt;'Forecast'!$B$5,F101&gt;='Forecast'!$B$5+91),"",INT((F101-'Forecast'!$B$5)/7)+1))</f>
        <v/>
      </c>
      <c r="H101" s="20">
        <f>IF(B101="","",IF(D101="Card",B101*(1-$B$5),B101))</f>
        <v/>
      </c>
    </row>
    <row r="102">
      <c r="A102" s="4" t="n"/>
      <c r="B102" s="6" t="n"/>
      <c r="C102" s="5" t="n"/>
      <c r="D102" s="4" t="n"/>
      <c r="E102">
        <f>IF(D102="","",IF(D102="Card",$B$3,$B$4))</f>
        <v/>
      </c>
      <c r="F102" s="27">
        <f>IF(C102="","",C102+E102)</f>
        <v/>
      </c>
      <c r="G102">
        <f>IF(F102="","",IF(OR(F102&lt;'Forecast'!$B$5,F102&gt;='Forecast'!$B$5+91),"",INT((F102-'Forecast'!$B$5)/7)+1))</f>
        <v/>
      </c>
      <c r="H102" s="20">
        <f>IF(B102="","",IF(D102="Card",B102*(1-$B$5),B102))</f>
        <v/>
      </c>
    </row>
    <row r="103">
      <c r="A103" s="4" t="n"/>
      <c r="B103" s="6" t="n"/>
      <c r="C103" s="5" t="n"/>
      <c r="D103" s="4" t="n"/>
      <c r="E103">
        <f>IF(D103="","",IF(D103="Card",$B$3,$B$4))</f>
        <v/>
      </c>
      <c r="F103" s="27">
        <f>IF(C103="","",C103+E103)</f>
        <v/>
      </c>
      <c r="G103">
        <f>IF(F103="","",IF(OR(F103&lt;'Forecast'!$B$5,F103&gt;='Forecast'!$B$5+91),"",INT((F103-'Forecast'!$B$5)/7)+1))</f>
        <v/>
      </c>
      <c r="H103" s="20">
        <f>IF(B103="","",IF(D103="Card",B103*(1-$B$5),B103))</f>
        <v/>
      </c>
    </row>
    <row r="104">
      <c r="A104" s="4" t="n"/>
      <c r="B104" s="6" t="n"/>
      <c r="C104" s="5" t="n"/>
      <c r="D104" s="4" t="n"/>
      <c r="E104">
        <f>IF(D104="","",IF(D104="Card",$B$3,$B$4))</f>
        <v/>
      </c>
      <c r="F104" s="27">
        <f>IF(C104="","",C104+E104)</f>
        <v/>
      </c>
      <c r="G104">
        <f>IF(F104="","",IF(OR(F104&lt;'Forecast'!$B$5,F104&gt;='Forecast'!$B$5+91),"",INT((F104-'Forecast'!$B$5)/7)+1))</f>
        <v/>
      </c>
      <c r="H104" s="20">
        <f>IF(B104="","",IF(D104="Card",B104*(1-$B$5),B104))</f>
        <v/>
      </c>
    </row>
    <row r="105">
      <c r="A105" s="4" t="n"/>
      <c r="B105" s="6" t="n"/>
      <c r="C105" s="5" t="n"/>
      <c r="D105" s="4" t="n"/>
      <c r="E105">
        <f>IF(D105="","",IF(D105="Card",$B$3,$B$4))</f>
        <v/>
      </c>
      <c r="F105" s="27">
        <f>IF(C105="","",C105+E105)</f>
        <v/>
      </c>
      <c r="G105">
        <f>IF(F105="","",IF(OR(F105&lt;'Forecast'!$B$5,F105&gt;='Forecast'!$B$5+91),"",INT((F105-'Forecast'!$B$5)/7)+1))</f>
        <v/>
      </c>
      <c r="H105" s="20">
        <f>IF(B105="","",IF(D105="Card",B105*(1-$B$5),B105))</f>
        <v/>
      </c>
    </row>
    <row r="106">
      <c r="A106" s="4" t="n"/>
      <c r="B106" s="6" t="n"/>
      <c r="C106" s="5" t="n"/>
      <c r="D106" s="4" t="n"/>
      <c r="E106">
        <f>IF(D106="","",IF(D106="Card",$B$3,$B$4))</f>
        <v/>
      </c>
      <c r="F106" s="27">
        <f>IF(C106="","",C106+E106)</f>
        <v/>
      </c>
      <c r="G106">
        <f>IF(F106="","",IF(OR(F106&lt;'Forecast'!$B$5,F106&gt;='Forecast'!$B$5+91),"",INT((F106-'Forecast'!$B$5)/7)+1))</f>
        <v/>
      </c>
      <c r="H106" s="20">
        <f>IF(B106="","",IF(D106="Card",B106*(1-$B$5),B106))</f>
        <v/>
      </c>
    </row>
    <row r="107">
      <c r="A107" s="4" t="n"/>
      <c r="B107" s="6" t="n"/>
      <c r="C107" s="5" t="n"/>
      <c r="D107" s="4" t="n"/>
      <c r="E107">
        <f>IF(D107="","",IF(D107="Card",$B$3,$B$4))</f>
        <v/>
      </c>
      <c r="F107" s="27">
        <f>IF(C107="","",C107+E107)</f>
        <v/>
      </c>
      <c r="G107">
        <f>IF(F107="","",IF(OR(F107&lt;'Forecast'!$B$5,F107&gt;='Forecast'!$B$5+91),"",INT((F107-'Forecast'!$B$5)/7)+1))</f>
        <v/>
      </c>
      <c r="H107" s="20">
        <f>IF(B107="","",IF(D107="Card",B107*(1-$B$5),B107))</f>
        <v/>
      </c>
    </row>
    <row r="108">
      <c r="A108" s="4" t="n"/>
      <c r="B108" s="6" t="n"/>
      <c r="C108" s="5" t="n"/>
      <c r="D108" s="4" t="n"/>
      <c r="E108">
        <f>IF(D108="","",IF(D108="Card",$B$3,$B$4))</f>
        <v/>
      </c>
      <c r="F108" s="27">
        <f>IF(C108="","",C108+E108)</f>
        <v/>
      </c>
      <c r="G108">
        <f>IF(F108="","",IF(OR(F108&lt;'Forecast'!$B$5,F108&gt;='Forecast'!$B$5+91),"",INT((F108-'Forecast'!$B$5)/7)+1))</f>
        <v/>
      </c>
      <c r="H108" s="20">
        <f>IF(B108="","",IF(D108="Card",B108*(1-$B$5),B108))</f>
        <v/>
      </c>
    </row>
    <row r="109">
      <c r="A109" s="4" t="n"/>
      <c r="B109" s="6" t="n"/>
      <c r="C109" s="5" t="n"/>
      <c r="D109" s="4" t="n"/>
      <c r="E109">
        <f>IF(D109="","",IF(D109="Card",$B$3,$B$4))</f>
        <v/>
      </c>
      <c r="F109" s="27">
        <f>IF(C109="","",C109+E109)</f>
        <v/>
      </c>
      <c r="G109">
        <f>IF(F109="","",IF(OR(F109&lt;'Forecast'!$B$5,F109&gt;='Forecast'!$B$5+91),"",INT((F109-'Forecast'!$B$5)/7)+1))</f>
        <v/>
      </c>
      <c r="H109" s="20">
        <f>IF(B109="","",IF(D109="Card",B109*(1-$B$5),B109))</f>
        <v/>
      </c>
    </row>
    <row r="110">
      <c r="A110" s="4" t="n"/>
      <c r="B110" s="6" t="n"/>
      <c r="C110" s="5" t="n"/>
      <c r="D110" s="4" t="n"/>
      <c r="E110">
        <f>IF(D110="","",IF(D110="Card",$B$3,$B$4))</f>
        <v/>
      </c>
      <c r="F110" s="27">
        <f>IF(C110="","",C110+E110)</f>
        <v/>
      </c>
      <c r="G110">
        <f>IF(F110="","",IF(OR(F110&lt;'Forecast'!$B$5,F110&gt;='Forecast'!$B$5+91),"",INT((F110-'Forecast'!$B$5)/7)+1))</f>
        <v/>
      </c>
      <c r="H110" s="20">
        <f>IF(B110="","",IF(D110="Card",B110*(1-$B$5),B110))</f>
        <v/>
      </c>
    </row>
    <row r="111">
      <c r="A111" s="4" t="n"/>
      <c r="B111" s="6" t="n"/>
      <c r="C111" s="5" t="n"/>
      <c r="D111" s="4" t="n"/>
      <c r="E111">
        <f>IF(D111="","",IF(D111="Card",$B$3,$B$4))</f>
        <v/>
      </c>
      <c r="F111" s="27">
        <f>IF(C111="","",C111+E111)</f>
        <v/>
      </c>
      <c r="G111">
        <f>IF(F111="","",IF(OR(F111&lt;'Forecast'!$B$5,F111&gt;='Forecast'!$B$5+91),"",INT((F111-'Forecast'!$B$5)/7)+1))</f>
        <v/>
      </c>
      <c r="H111" s="20">
        <f>IF(B111="","",IF(D111="Card",B111*(1-$B$5),B111))</f>
        <v/>
      </c>
    </row>
    <row r="112">
      <c r="A112" s="4" t="n"/>
      <c r="B112" s="6" t="n"/>
      <c r="C112" s="5" t="n"/>
      <c r="D112" s="4" t="n"/>
      <c r="E112">
        <f>IF(D112="","",IF(D112="Card",$B$3,$B$4))</f>
        <v/>
      </c>
      <c r="F112" s="27">
        <f>IF(C112="","",C112+E112)</f>
        <v/>
      </c>
      <c r="G112">
        <f>IF(F112="","",IF(OR(F112&lt;'Forecast'!$B$5,F112&gt;='Forecast'!$B$5+91),"",INT((F112-'Forecast'!$B$5)/7)+1))</f>
        <v/>
      </c>
      <c r="H112" s="20">
        <f>IF(B112="","",IF(D112="Card",B112*(1-$B$5),B112))</f>
        <v/>
      </c>
    </row>
    <row r="113">
      <c r="A113" s="4" t="n"/>
      <c r="B113" s="6" t="n"/>
      <c r="C113" s="5" t="n"/>
      <c r="D113" s="4" t="n"/>
      <c r="E113">
        <f>IF(D113="","",IF(D113="Card",$B$3,$B$4))</f>
        <v/>
      </c>
      <c r="F113" s="27">
        <f>IF(C113="","",C113+E113)</f>
        <v/>
      </c>
      <c r="G113">
        <f>IF(F113="","",IF(OR(F113&lt;'Forecast'!$B$5,F113&gt;='Forecast'!$B$5+91),"",INT((F113-'Forecast'!$B$5)/7)+1))</f>
        <v/>
      </c>
      <c r="H113" s="20">
        <f>IF(B113="","",IF(D113="Card",B113*(1-$B$5),B113))</f>
        <v/>
      </c>
    </row>
    <row r="114">
      <c r="A114" s="4" t="n"/>
      <c r="B114" s="6" t="n"/>
      <c r="C114" s="5" t="n"/>
      <c r="D114" s="4" t="n"/>
      <c r="E114">
        <f>IF(D114="","",IF(D114="Card",$B$3,$B$4))</f>
        <v/>
      </c>
      <c r="F114" s="27">
        <f>IF(C114="","",C114+E114)</f>
        <v/>
      </c>
      <c r="G114">
        <f>IF(F114="","",IF(OR(F114&lt;'Forecast'!$B$5,F114&gt;='Forecast'!$B$5+91),"",INT((F114-'Forecast'!$B$5)/7)+1))</f>
        <v/>
      </c>
      <c r="H114" s="20">
        <f>IF(B114="","",IF(D114="Card",B114*(1-$B$5),B114))</f>
        <v/>
      </c>
    </row>
    <row r="115">
      <c r="A115" s="4" t="n"/>
      <c r="B115" s="6" t="n"/>
      <c r="C115" s="5" t="n"/>
      <c r="D115" s="4" t="n"/>
      <c r="E115">
        <f>IF(D115="","",IF(D115="Card",$B$3,$B$4))</f>
        <v/>
      </c>
      <c r="F115" s="27">
        <f>IF(C115="","",C115+E115)</f>
        <v/>
      </c>
      <c r="G115">
        <f>IF(F115="","",IF(OR(F115&lt;'Forecast'!$B$5,F115&gt;='Forecast'!$B$5+91),"",INT((F115-'Forecast'!$B$5)/7)+1))</f>
        <v/>
      </c>
      <c r="H115" s="20">
        <f>IF(B115="","",IF(D115="Card",B115*(1-$B$5),B115))</f>
        <v/>
      </c>
    </row>
    <row r="116">
      <c r="A116" s="4" t="n"/>
      <c r="B116" s="6" t="n"/>
      <c r="C116" s="5" t="n"/>
      <c r="D116" s="4" t="n"/>
      <c r="E116">
        <f>IF(D116="","",IF(D116="Card",$B$3,$B$4))</f>
        <v/>
      </c>
      <c r="F116" s="27">
        <f>IF(C116="","",C116+E116)</f>
        <v/>
      </c>
      <c r="G116">
        <f>IF(F116="","",IF(OR(F116&lt;'Forecast'!$B$5,F116&gt;='Forecast'!$B$5+91),"",INT((F116-'Forecast'!$B$5)/7)+1))</f>
        <v/>
      </c>
      <c r="H116" s="20">
        <f>IF(B116="","",IF(D116="Card",B116*(1-$B$5),B116))</f>
        <v/>
      </c>
    </row>
    <row r="117">
      <c r="A117" s="4" t="n"/>
      <c r="B117" s="6" t="n"/>
      <c r="C117" s="5" t="n"/>
      <c r="D117" s="4" t="n"/>
      <c r="E117">
        <f>IF(D117="","",IF(D117="Card",$B$3,$B$4))</f>
        <v/>
      </c>
      <c r="F117" s="27">
        <f>IF(C117="","",C117+E117)</f>
        <v/>
      </c>
      <c r="G117">
        <f>IF(F117="","",IF(OR(F117&lt;'Forecast'!$B$5,F117&gt;='Forecast'!$B$5+91),"",INT((F117-'Forecast'!$B$5)/7)+1))</f>
        <v/>
      </c>
      <c r="H117" s="20">
        <f>IF(B117="","",IF(D117="Card",B117*(1-$B$5),B117))</f>
        <v/>
      </c>
    </row>
    <row r="118">
      <c r="A118" s="4" t="n"/>
      <c r="B118" s="6" t="n"/>
      <c r="C118" s="5" t="n"/>
      <c r="D118" s="4" t="n"/>
      <c r="E118">
        <f>IF(D118="","",IF(D118="Card",$B$3,$B$4))</f>
        <v/>
      </c>
      <c r="F118" s="27">
        <f>IF(C118="","",C118+E118)</f>
        <v/>
      </c>
      <c r="G118">
        <f>IF(F118="","",IF(OR(F118&lt;'Forecast'!$B$5,F118&gt;='Forecast'!$B$5+91),"",INT((F118-'Forecast'!$B$5)/7)+1))</f>
        <v/>
      </c>
      <c r="H118" s="20">
        <f>IF(B118="","",IF(D118="Card",B118*(1-$B$5),B118))</f>
        <v/>
      </c>
    </row>
    <row r="119">
      <c r="A119" s="4" t="n"/>
      <c r="B119" s="6" t="n"/>
      <c r="C119" s="5" t="n"/>
      <c r="D119" s="4" t="n"/>
      <c r="E119">
        <f>IF(D119="","",IF(D119="Card",$B$3,$B$4))</f>
        <v/>
      </c>
      <c r="F119" s="27">
        <f>IF(C119="","",C119+E119)</f>
        <v/>
      </c>
      <c r="G119">
        <f>IF(F119="","",IF(OR(F119&lt;'Forecast'!$B$5,F119&gt;='Forecast'!$B$5+91),"",INT((F119-'Forecast'!$B$5)/7)+1))</f>
        <v/>
      </c>
      <c r="H119" s="20">
        <f>IF(B119="","",IF(D119="Card",B119*(1-$B$5),B119))</f>
        <v/>
      </c>
    </row>
    <row r="120">
      <c r="A120" s="4" t="n"/>
      <c r="B120" s="6" t="n"/>
      <c r="C120" s="5" t="n"/>
      <c r="D120" s="4" t="n"/>
      <c r="E120">
        <f>IF(D120="","",IF(D120="Card",$B$3,$B$4))</f>
        <v/>
      </c>
      <c r="F120" s="27">
        <f>IF(C120="","",C120+E120)</f>
        <v/>
      </c>
      <c r="G120">
        <f>IF(F120="","",IF(OR(F120&lt;'Forecast'!$B$5,F120&gt;='Forecast'!$B$5+91),"",INT((F120-'Forecast'!$B$5)/7)+1))</f>
        <v/>
      </c>
      <c r="H120" s="20">
        <f>IF(B120="","",IF(D120="Card",B120*(1-$B$5),B120))</f>
        <v/>
      </c>
    </row>
    <row r="121">
      <c r="A121" s="4" t="n"/>
      <c r="B121" s="6" t="n"/>
      <c r="C121" s="5" t="n"/>
      <c r="D121" s="4" t="n"/>
      <c r="E121">
        <f>IF(D121="","",IF(D121="Card",$B$3,$B$4))</f>
        <v/>
      </c>
      <c r="F121" s="27">
        <f>IF(C121="","",C121+E121)</f>
        <v/>
      </c>
      <c r="G121">
        <f>IF(F121="","",IF(OR(F121&lt;'Forecast'!$B$5,F121&gt;='Forecast'!$B$5+91),"",INT((F121-'Forecast'!$B$5)/7)+1))</f>
        <v/>
      </c>
      <c r="H121" s="20">
        <f>IF(B121="","",IF(D121="Card",B121*(1-$B$5),B121))</f>
        <v/>
      </c>
    </row>
    <row r="122">
      <c r="A122" s="4" t="n"/>
      <c r="B122" s="6" t="n"/>
      <c r="C122" s="5" t="n"/>
      <c r="D122" s="4" t="n"/>
      <c r="E122">
        <f>IF(D122="","",IF(D122="Card",$B$3,$B$4))</f>
        <v/>
      </c>
      <c r="F122" s="27">
        <f>IF(C122="","",C122+E122)</f>
        <v/>
      </c>
      <c r="G122">
        <f>IF(F122="","",IF(OR(F122&lt;'Forecast'!$B$5,F122&gt;='Forecast'!$B$5+91),"",INT((F122-'Forecast'!$B$5)/7)+1))</f>
        <v/>
      </c>
      <c r="H122" s="20">
        <f>IF(B122="","",IF(D122="Card",B122*(1-$B$5),B122))</f>
        <v/>
      </c>
    </row>
    <row r="123">
      <c r="A123" s="4" t="n"/>
      <c r="B123" s="6" t="n"/>
      <c r="C123" s="5" t="n"/>
      <c r="D123" s="4" t="n"/>
      <c r="E123">
        <f>IF(D123="","",IF(D123="Card",$B$3,$B$4))</f>
        <v/>
      </c>
      <c r="F123" s="27">
        <f>IF(C123="","",C123+E123)</f>
        <v/>
      </c>
      <c r="G123">
        <f>IF(F123="","",IF(OR(F123&lt;'Forecast'!$B$5,F123&gt;='Forecast'!$B$5+91),"",INT((F123-'Forecast'!$B$5)/7)+1))</f>
        <v/>
      </c>
      <c r="H123" s="20">
        <f>IF(B123="","",IF(D123="Card",B123*(1-$B$5),B123))</f>
        <v/>
      </c>
    </row>
    <row r="124">
      <c r="A124" s="4" t="n"/>
      <c r="B124" s="6" t="n"/>
      <c r="C124" s="5" t="n"/>
      <c r="D124" s="4" t="n"/>
      <c r="E124">
        <f>IF(D124="","",IF(D124="Card",$B$3,$B$4))</f>
        <v/>
      </c>
      <c r="F124" s="27">
        <f>IF(C124="","",C124+E124)</f>
        <v/>
      </c>
      <c r="G124">
        <f>IF(F124="","",IF(OR(F124&lt;'Forecast'!$B$5,F124&gt;='Forecast'!$B$5+91),"",INT((F124-'Forecast'!$B$5)/7)+1))</f>
        <v/>
      </c>
      <c r="H124" s="20">
        <f>IF(B124="","",IF(D124="Card",B124*(1-$B$5),B124))</f>
        <v/>
      </c>
    </row>
    <row r="125">
      <c r="A125" s="4" t="n"/>
      <c r="B125" s="6" t="n"/>
      <c r="C125" s="5" t="n"/>
      <c r="D125" s="4" t="n"/>
      <c r="E125">
        <f>IF(D125="","",IF(D125="Card",$B$3,$B$4))</f>
        <v/>
      </c>
      <c r="F125" s="27">
        <f>IF(C125="","",C125+E125)</f>
        <v/>
      </c>
      <c r="G125">
        <f>IF(F125="","",IF(OR(F125&lt;'Forecast'!$B$5,F125&gt;='Forecast'!$B$5+91),"",INT((F125-'Forecast'!$B$5)/7)+1))</f>
        <v/>
      </c>
      <c r="H125" s="20">
        <f>IF(B125="","",IF(D125="Card",B125*(1-$B$5),B125))</f>
        <v/>
      </c>
    </row>
    <row r="126">
      <c r="A126" s="4" t="n"/>
      <c r="B126" s="6" t="n"/>
      <c r="C126" s="5" t="n"/>
      <c r="D126" s="4" t="n"/>
      <c r="E126">
        <f>IF(D126="","",IF(D126="Card",$B$3,$B$4))</f>
        <v/>
      </c>
      <c r="F126" s="27">
        <f>IF(C126="","",C126+E126)</f>
        <v/>
      </c>
      <c r="G126">
        <f>IF(F126="","",IF(OR(F126&lt;'Forecast'!$B$5,F126&gt;='Forecast'!$B$5+91),"",INT((F126-'Forecast'!$B$5)/7)+1))</f>
        <v/>
      </c>
      <c r="H126" s="20">
        <f>IF(B126="","",IF(D126="Card",B126*(1-$B$5),B126))</f>
        <v/>
      </c>
    </row>
    <row r="127">
      <c r="A127" s="4" t="n"/>
      <c r="B127" s="6" t="n"/>
      <c r="C127" s="5" t="n"/>
      <c r="D127" s="4" t="n"/>
      <c r="E127">
        <f>IF(D127="","",IF(D127="Card",$B$3,$B$4))</f>
        <v/>
      </c>
      <c r="F127" s="27">
        <f>IF(C127="","",C127+E127)</f>
        <v/>
      </c>
      <c r="G127">
        <f>IF(F127="","",IF(OR(F127&lt;'Forecast'!$B$5,F127&gt;='Forecast'!$B$5+91),"",INT((F127-'Forecast'!$B$5)/7)+1))</f>
        <v/>
      </c>
      <c r="H127" s="20">
        <f>IF(B127="","",IF(D127="Card",B127*(1-$B$5),B127))</f>
        <v/>
      </c>
    </row>
    <row r="128">
      <c r="A128" s="4" t="n"/>
      <c r="B128" s="6" t="n"/>
      <c r="C128" s="5" t="n"/>
      <c r="D128" s="4" t="n"/>
      <c r="E128">
        <f>IF(D128="","",IF(D128="Card",$B$3,$B$4))</f>
        <v/>
      </c>
      <c r="F128" s="27">
        <f>IF(C128="","",C128+E128)</f>
        <v/>
      </c>
      <c r="G128">
        <f>IF(F128="","",IF(OR(F128&lt;'Forecast'!$B$5,F128&gt;='Forecast'!$B$5+91),"",INT((F128-'Forecast'!$B$5)/7)+1))</f>
        <v/>
      </c>
      <c r="H128" s="20">
        <f>IF(B128="","",IF(D128="Card",B128*(1-$B$5),B128))</f>
        <v/>
      </c>
    </row>
    <row r="129">
      <c r="A129" s="4" t="n"/>
      <c r="B129" s="6" t="n"/>
      <c r="C129" s="5" t="n"/>
      <c r="D129" s="4" t="n"/>
      <c r="E129">
        <f>IF(D129="","",IF(D129="Card",$B$3,$B$4))</f>
        <v/>
      </c>
      <c r="F129" s="27">
        <f>IF(C129="","",C129+E129)</f>
        <v/>
      </c>
      <c r="G129">
        <f>IF(F129="","",IF(OR(F129&lt;'Forecast'!$B$5,F129&gt;='Forecast'!$B$5+91),"",INT((F129-'Forecast'!$B$5)/7)+1))</f>
        <v/>
      </c>
      <c r="H129" s="20">
        <f>IF(B129="","",IF(D129="Card",B129*(1-$B$5),B129))</f>
        <v/>
      </c>
    </row>
    <row r="130">
      <c r="A130" s="4" t="n"/>
      <c r="B130" s="6" t="n"/>
      <c r="C130" s="5" t="n"/>
      <c r="D130" s="4" t="n"/>
      <c r="E130">
        <f>IF(D130="","",IF(D130="Card",$B$3,$B$4))</f>
        <v/>
      </c>
      <c r="F130" s="27">
        <f>IF(C130="","",C130+E130)</f>
        <v/>
      </c>
      <c r="G130">
        <f>IF(F130="","",IF(OR(F130&lt;'Forecast'!$B$5,F130&gt;='Forecast'!$B$5+91),"",INT((F130-'Forecast'!$B$5)/7)+1))</f>
        <v/>
      </c>
      <c r="H130" s="20">
        <f>IF(B130="","",IF(D130="Card",B130*(1-$B$5),B130))</f>
        <v/>
      </c>
    </row>
    <row r="131">
      <c r="A131" s="4" t="n"/>
      <c r="B131" s="6" t="n"/>
      <c r="C131" s="5" t="n"/>
      <c r="D131" s="4" t="n"/>
      <c r="E131">
        <f>IF(D131="","",IF(D131="Card",$B$3,$B$4))</f>
        <v/>
      </c>
      <c r="F131" s="27">
        <f>IF(C131="","",C131+E131)</f>
        <v/>
      </c>
      <c r="G131">
        <f>IF(F131="","",IF(OR(F131&lt;'Forecast'!$B$5,F131&gt;='Forecast'!$B$5+91),"",INT((F131-'Forecast'!$B$5)/7)+1))</f>
        <v/>
      </c>
      <c r="H131" s="20">
        <f>IF(B131="","",IF(D131="Card",B131*(1-$B$5),B131))</f>
        <v/>
      </c>
    </row>
    <row r="132">
      <c r="A132" s="4" t="n"/>
      <c r="B132" s="6" t="n"/>
      <c r="C132" s="5" t="n"/>
      <c r="D132" s="4" t="n"/>
      <c r="E132">
        <f>IF(D132="","",IF(D132="Card",$B$3,$B$4))</f>
        <v/>
      </c>
      <c r="F132" s="27">
        <f>IF(C132="","",C132+E132)</f>
        <v/>
      </c>
      <c r="G132">
        <f>IF(F132="","",IF(OR(F132&lt;'Forecast'!$B$5,F132&gt;='Forecast'!$B$5+91),"",INT((F132-'Forecast'!$B$5)/7)+1))</f>
        <v/>
      </c>
      <c r="H132" s="20">
        <f>IF(B132="","",IF(D132="Card",B132*(1-$B$5),B132))</f>
        <v/>
      </c>
    </row>
    <row r="133">
      <c r="A133" s="4" t="n"/>
      <c r="B133" s="6" t="n"/>
      <c r="C133" s="5" t="n"/>
      <c r="D133" s="4" t="n"/>
      <c r="E133">
        <f>IF(D133="","",IF(D133="Card",$B$3,$B$4))</f>
        <v/>
      </c>
      <c r="F133" s="27">
        <f>IF(C133="","",C133+E133)</f>
        <v/>
      </c>
      <c r="G133">
        <f>IF(F133="","",IF(OR(F133&lt;'Forecast'!$B$5,F133&gt;='Forecast'!$B$5+91),"",INT((F133-'Forecast'!$B$5)/7)+1))</f>
        <v/>
      </c>
      <c r="H133" s="20">
        <f>IF(B133="","",IF(D133="Card",B133*(1-$B$5),B133))</f>
        <v/>
      </c>
    </row>
    <row r="134">
      <c r="A134" s="4" t="n"/>
      <c r="B134" s="6" t="n"/>
      <c r="C134" s="5" t="n"/>
      <c r="D134" s="4" t="n"/>
      <c r="E134">
        <f>IF(D134="","",IF(D134="Card",$B$3,$B$4))</f>
        <v/>
      </c>
      <c r="F134" s="27">
        <f>IF(C134="","",C134+E134)</f>
        <v/>
      </c>
      <c r="G134">
        <f>IF(F134="","",IF(OR(F134&lt;'Forecast'!$B$5,F134&gt;='Forecast'!$B$5+91),"",INT((F134-'Forecast'!$B$5)/7)+1))</f>
        <v/>
      </c>
      <c r="H134" s="20">
        <f>IF(B134="","",IF(D134="Card",B134*(1-$B$5),B134))</f>
        <v/>
      </c>
    </row>
    <row r="135">
      <c r="A135" s="4" t="n"/>
      <c r="B135" s="6" t="n"/>
      <c r="C135" s="5" t="n"/>
      <c r="D135" s="4" t="n"/>
      <c r="E135">
        <f>IF(D135="","",IF(D135="Card",$B$3,$B$4))</f>
        <v/>
      </c>
      <c r="F135" s="27">
        <f>IF(C135="","",C135+E135)</f>
        <v/>
      </c>
      <c r="G135">
        <f>IF(F135="","",IF(OR(F135&lt;'Forecast'!$B$5,F135&gt;='Forecast'!$B$5+91),"",INT((F135-'Forecast'!$B$5)/7)+1))</f>
        <v/>
      </c>
      <c r="H135" s="20">
        <f>IF(B135="","",IF(D135="Card",B135*(1-$B$5),B135))</f>
        <v/>
      </c>
    </row>
    <row r="136">
      <c r="A136" s="4" t="n"/>
      <c r="B136" s="6" t="n"/>
      <c r="C136" s="5" t="n"/>
      <c r="D136" s="4" t="n"/>
      <c r="E136">
        <f>IF(D136="","",IF(D136="Card",$B$3,$B$4))</f>
        <v/>
      </c>
      <c r="F136" s="27">
        <f>IF(C136="","",C136+E136)</f>
        <v/>
      </c>
      <c r="G136">
        <f>IF(F136="","",IF(OR(F136&lt;'Forecast'!$B$5,F136&gt;='Forecast'!$B$5+91),"",INT((F136-'Forecast'!$B$5)/7)+1))</f>
        <v/>
      </c>
      <c r="H136" s="20">
        <f>IF(B136="","",IF(D136="Card",B136*(1-$B$5),B136))</f>
        <v/>
      </c>
    </row>
    <row r="137">
      <c r="A137" s="4" t="n"/>
      <c r="B137" s="6" t="n"/>
      <c r="C137" s="5" t="n"/>
      <c r="D137" s="4" t="n"/>
      <c r="E137">
        <f>IF(D137="","",IF(D137="Card",$B$3,$B$4))</f>
        <v/>
      </c>
      <c r="F137" s="27">
        <f>IF(C137="","",C137+E137)</f>
        <v/>
      </c>
      <c r="G137">
        <f>IF(F137="","",IF(OR(F137&lt;'Forecast'!$B$5,F137&gt;='Forecast'!$B$5+91),"",INT((F137-'Forecast'!$B$5)/7)+1))</f>
        <v/>
      </c>
      <c r="H137" s="20">
        <f>IF(B137="","",IF(D137="Card",B137*(1-$B$5),B137))</f>
        <v/>
      </c>
    </row>
    <row r="138">
      <c r="A138" s="4" t="n"/>
      <c r="B138" s="6" t="n"/>
      <c r="C138" s="5" t="n"/>
      <c r="D138" s="4" t="n"/>
      <c r="E138">
        <f>IF(D138="","",IF(D138="Card",$B$3,$B$4))</f>
        <v/>
      </c>
      <c r="F138" s="27">
        <f>IF(C138="","",C138+E138)</f>
        <v/>
      </c>
      <c r="G138">
        <f>IF(F138="","",IF(OR(F138&lt;'Forecast'!$B$5,F138&gt;='Forecast'!$B$5+91),"",INT((F138-'Forecast'!$B$5)/7)+1))</f>
        <v/>
      </c>
      <c r="H138" s="20">
        <f>IF(B138="","",IF(D138="Card",B138*(1-$B$5),B138))</f>
        <v/>
      </c>
    </row>
    <row r="139">
      <c r="A139" s="4" t="n"/>
      <c r="B139" s="6" t="n"/>
      <c r="C139" s="5" t="n"/>
      <c r="D139" s="4" t="n"/>
      <c r="E139">
        <f>IF(D139="","",IF(D139="Card",$B$3,$B$4))</f>
        <v/>
      </c>
      <c r="F139" s="27">
        <f>IF(C139="","",C139+E139)</f>
        <v/>
      </c>
      <c r="G139">
        <f>IF(F139="","",IF(OR(F139&lt;'Forecast'!$B$5,F139&gt;='Forecast'!$B$5+91),"",INT((F139-'Forecast'!$B$5)/7)+1))</f>
        <v/>
      </c>
      <c r="H139" s="20">
        <f>IF(B139="","",IF(D139="Card",B139*(1-$B$5),B139))</f>
        <v/>
      </c>
    </row>
    <row r="140">
      <c r="A140" s="4" t="n"/>
      <c r="B140" s="6" t="n"/>
      <c r="C140" s="5" t="n"/>
      <c r="D140" s="4" t="n"/>
      <c r="E140">
        <f>IF(D140="","",IF(D140="Card",$B$3,$B$4))</f>
        <v/>
      </c>
      <c r="F140" s="27">
        <f>IF(C140="","",C140+E140)</f>
        <v/>
      </c>
      <c r="G140">
        <f>IF(F140="","",IF(OR(F140&lt;'Forecast'!$B$5,F140&gt;='Forecast'!$B$5+91),"",INT((F140-'Forecast'!$B$5)/7)+1))</f>
        <v/>
      </c>
      <c r="H140" s="20">
        <f>IF(B140="","",IF(D140="Card",B140*(1-$B$5),B140))</f>
        <v/>
      </c>
    </row>
    <row r="141">
      <c r="A141" s="4" t="n"/>
      <c r="B141" s="6" t="n"/>
      <c r="C141" s="5" t="n"/>
      <c r="D141" s="4" t="n"/>
      <c r="E141">
        <f>IF(D141="","",IF(D141="Card",$B$3,$B$4))</f>
        <v/>
      </c>
      <c r="F141" s="27">
        <f>IF(C141="","",C141+E141)</f>
        <v/>
      </c>
      <c r="G141">
        <f>IF(F141="","",IF(OR(F141&lt;'Forecast'!$B$5,F141&gt;='Forecast'!$B$5+91),"",INT((F141-'Forecast'!$B$5)/7)+1))</f>
        <v/>
      </c>
      <c r="H141" s="20">
        <f>IF(B141="","",IF(D141="Card",B141*(1-$B$5),B141))</f>
        <v/>
      </c>
    </row>
    <row r="142">
      <c r="A142" s="4" t="n"/>
      <c r="B142" s="6" t="n"/>
      <c r="C142" s="5" t="n"/>
      <c r="D142" s="4" t="n"/>
      <c r="E142">
        <f>IF(D142="","",IF(D142="Card",$B$3,$B$4))</f>
        <v/>
      </c>
      <c r="F142" s="27">
        <f>IF(C142="","",C142+E142)</f>
        <v/>
      </c>
      <c r="G142">
        <f>IF(F142="","",IF(OR(F142&lt;'Forecast'!$B$5,F142&gt;='Forecast'!$B$5+91),"",INT((F142-'Forecast'!$B$5)/7)+1))</f>
        <v/>
      </c>
      <c r="H142" s="20">
        <f>IF(B142="","",IF(D142="Card",B142*(1-$B$5),B142))</f>
        <v/>
      </c>
    </row>
    <row r="143">
      <c r="A143" s="4" t="n"/>
      <c r="B143" s="6" t="n"/>
      <c r="C143" s="5" t="n"/>
      <c r="D143" s="4" t="n"/>
      <c r="E143">
        <f>IF(D143="","",IF(D143="Card",$B$3,$B$4))</f>
        <v/>
      </c>
      <c r="F143" s="27">
        <f>IF(C143="","",C143+E143)</f>
        <v/>
      </c>
      <c r="G143">
        <f>IF(F143="","",IF(OR(F143&lt;'Forecast'!$B$5,F143&gt;='Forecast'!$B$5+91),"",INT((F143-'Forecast'!$B$5)/7)+1))</f>
        <v/>
      </c>
      <c r="H143" s="20">
        <f>IF(B143="","",IF(D143="Card",B143*(1-$B$5),B143))</f>
        <v/>
      </c>
    </row>
    <row r="144">
      <c r="A144" s="4" t="n"/>
      <c r="B144" s="6" t="n"/>
      <c r="C144" s="5" t="n"/>
      <c r="D144" s="4" t="n"/>
      <c r="E144">
        <f>IF(D144="","",IF(D144="Card",$B$3,$B$4))</f>
        <v/>
      </c>
      <c r="F144" s="27">
        <f>IF(C144="","",C144+E144)</f>
        <v/>
      </c>
      <c r="G144">
        <f>IF(F144="","",IF(OR(F144&lt;'Forecast'!$B$5,F144&gt;='Forecast'!$B$5+91),"",INT((F144-'Forecast'!$B$5)/7)+1))</f>
        <v/>
      </c>
      <c r="H144" s="20">
        <f>IF(B144="","",IF(D144="Card",B144*(1-$B$5),B144))</f>
        <v/>
      </c>
    </row>
    <row r="145">
      <c r="A145" s="4" t="n"/>
      <c r="B145" s="6" t="n"/>
      <c r="C145" s="5" t="n"/>
      <c r="D145" s="4" t="n"/>
      <c r="E145">
        <f>IF(D145="","",IF(D145="Card",$B$3,$B$4))</f>
        <v/>
      </c>
      <c r="F145" s="27">
        <f>IF(C145="","",C145+E145)</f>
        <v/>
      </c>
      <c r="G145">
        <f>IF(F145="","",IF(OR(F145&lt;'Forecast'!$B$5,F145&gt;='Forecast'!$B$5+91),"",INT((F145-'Forecast'!$B$5)/7)+1))</f>
        <v/>
      </c>
      <c r="H145" s="20">
        <f>IF(B145="","",IF(D145="Card",B145*(1-$B$5),B145))</f>
        <v/>
      </c>
    </row>
    <row r="146">
      <c r="A146" s="4" t="n"/>
      <c r="B146" s="6" t="n"/>
      <c r="C146" s="5" t="n"/>
      <c r="D146" s="4" t="n"/>
      <c r="E146">
        <f>IF(D146="","",IF(D146="Card",$B$3,$B$4))</f>
        <v/>
      </c>
      <c r="F146" s="27">
        <f>IF(C146="","",C146+E146)</f>
        <v/>
      </c>
      <c r="G146">
        <f>IF(F146="","",IF(OR(F146&lt;'Forecast'!$B$5,F146&gt;='Forecast'!$B$5+91),"",INT((F146-'Forecast'!$B$5)/7)+1))</f>
        <v/>
      </c>
      <c r="H146" s="20">
        <f>IF(B146="","",IF(D146="Card",B146*(1-$B$5),B146))</f>
        <v/>
      </c>
    </row>
    <row r="147">
      <c r="A147" s="4" t="n"/>
      <c r="B147" s="6" t="n"/>
      <c r="C147" s="5" t="n"/>
      <c r="D147" s="4" t="n"/>
      <c r="E147">
        <f>IF(D147="","",IF(D147="Card",$B$3,$B$4))</f>
        <v/>
      </c>
      <c r="F147" s="27">
        <f>IF(C147="","",C147+E147)</f>
        <v/>
      </c>
      <c r="G147">
        <f>IF(F147="","",IF(OR(F147&lt;'Forecast'!$B$5,F147&gt;='Forecast'!$B$5+91),"",INT((F147-'Forecast'!$B$5)/7)+1))</f>
        <v/>
      </c>
      <c r="H147" s="20">
        <f>IF(B147="","",IF(D147="Card",B147*(1-$B$5),B147))</f>
        <v/>
      </c>
    </row>
    <row r="148">
      <c r="A148" s="4" t="n"/>
      <c r="B148" s="6" t="n"/>
      <c r="C148" s="5" t="n"/>
      <c r="D148" s="4" t="n"/>
      <c r="E148">
        <f>IF(D148="","",IF(D148="Card",$B$3,$B$4))</f>
        <v/>
      </c>
      <c r="F148" s="27">
        <f>IF(C148="","",C148+E148)</f>
        <v/>
      </c>
      <c r="G148">
        <f>IF(F148="","",IF(OR(F148&lt;'Forecast'!$B$5,F148&gt;='Forecast'!$B$5+91),"",INT((F148-'Forecast'!$B$5)/7)+1))</f>
        <v/>
      </c>
      <c r="H148" s="20">
        <f>IF(B148="","",IF(D148="Card",B148*(1-$B$5),B148))</f>
        <v/>
      </c>
    </row>
    <row r="149">
      <c r="A149" s="4" t="n"/>
      <c r="B149" s="6" t="n"/>
      <c r="C149" s="5" t="n"/>
      <c r="D149" s="4" t="n"/>
      <c r="E149">
        <f>IF(D149="","",IF(D149="Card",$B$3,$B$4))</f>
        <v/>
      </c>
      <c r="F149" s="27">
        <f>IF(C149="","",C149+E149)</f>
        <v/>
      </c>
      <c r="G149">
        <f>IF(F149="","",IF(OR(F149&lt;'Forecast'!$B$5,F149&gt;='Forecast'!$B$5+91),"",INT((F149-'Forecast'!$B$5)/7)+1))</f>
        <v/>
      </c>
      <c r="H149" s="20">
        <f>IF(B149="","",IF(D149="Card",B149*(1-$B$5),B149))</f>
        <v/>
      </c>
    </row>
    <row r="150">
      <c r="A150" s="4" t="n"/>
      <c r="B150" s="6" t="n"/>
      <c r="C150" s="5" t="n"/>
      <c r="D150" s="4" t="n"/>
      <c r="E150">
        <f>IF(D150="","",IF(D150="Card",$B$3,$B$4))</f>
        <v/>
      </c>
      <c r="F150" s="27">
        <f>IF(C150="","",C150+E150)</f>
        <v/>
      </c>
      <c r="G150">
        <f>IF(F150="","",IF(OR(F150&lt;'Forecast'!$B$5,F150&gt;='Forecast'!$B$5+91),"",INT((F150-'Forecast'!$B$5)/7)+1))</f>
        <v/>
      </c>
      <c r="H150" s="20">
        <f>IF(B150="","",IF(D150="Card",B150*(1-$B$5),B150))</f>
        <v/>
      </c>
    </row>
    <row r="151">
      <c r="A151" s="4" t="n"/>
      <c r="B151" s="6" t="n"/>
      <c r="C151" s="5" t="n"/>
      <c r="D151" s="4" t="n"/>
      <c r="E151">
        <f>IF(D151="","",IF(D151="Card",$B$3,$B$4))</f>
        <v/>
      </c>
      <c r="F151" s="27">
        <f>IF(C151="","",C151+E151)</f>
        <v/>
      </c>
      <c r="G151">
        <f>IF(F151="","",IF(OR(F151&lt;'Forecast'!$B$5,F151&gt;='Forecast'!$B$5+91),"",INT((F151-'Forecast'!$B$5)/7)+1))</f>
        <v/>
      </c>
      <c r="H151" s="20">
        <f>IF(B151="","",IF(D151="Card",B151*(1-$B$5),B151))</f>
        <v/>
      </c>
    </row>
    <row r="152">
      <c r="A152" s="4" t="n"/>
      <c r="B152" s="6" t="n"/>
      <c r="C152" s="5" t="n"/>
      <c r="D152" s="4" t="n"/>
      <c r="E152">
        <f>IF(D152="","",IF(D152="Card",$B$3,$B$4))</f>
        <v/>
      </c>
      <c r="F152" s="27">
        <f>IF(C152="","",C152+E152)</f>
        <v/>
      </c>
      <c r="G152">
        <f>IF(F152="","",IF(OR(F152&lt;'Forecast'!$B$5,F152&gt;='Forecast'!$B$5+91),"",INT((F152-'Forecast'!$B$5)/7)+1))</f>
        <v/>
      </c>
      <c r="H152" s="20">
        <f>IF(B152="","",IF(D152="Card",B152*(1-$B$5),B152))</f>
        <v/>
      </c>
    </row>
    <row r="153">
      <c r="A153" s="4" t="n"/>
      <c r="B153" s="6" t="n"/>
      <c r="C153" s="5" t="n"/>
      <c r="D153" s="4" t="n"/>
      <c r="E153">
        <f>IF(D153="","",IF(D153="Card",$B$3,$B$4))</f>
        <v/>
      </c>
      <c r="F153" s="27">
        <f>IF(C153="","",C153+E153)</f>
        <v/>
      </c>
      <c r="G153">
        <f>IF(F153="","",IF(OR(F153&lt;'Forecast'!$B$5,F153&gt;='Forecast'!$B$5+91),"",INT((F153-'Forecast'!$B$5)/7)+1))</f>
        <v/>
      </c>
      <c r="H153" s="20">
        <f>IF(B153="","",IF(D153="Card",B153*(1-$B$5),B153))</f>
        <v/>
      </c>
    </row>
    <row r="154">
      <c r="A154" s="4" t="n"/>
      <c r="B154" s="6" t="n"/>
      <c r="C154" s="5" t="n"/>
      <c r="D154" s="4" t="n"/>
      <c r="E154">
        <f>IF(D154="","",IF(D154="Card",$B$3,$B$4))</f>
        <v/>
      </c>
      <c r="F154" s="27">
        <f>IF(C154="","",C154+E154)</f>
        <v/>
      </c>
      <c r="G154">
        <f>IF(F154="","",IF(OR(F154&lt;'Forecast'!$B$5,F154&gt;='Forecast'!$B$5+91),"",INT((F154-'Forecast'!$B$5)/7)+1))</f>
        <v/>
      </c>
      <c r="H154" s="20">
        <f>IF(B154="","",IF(D154="Card",B154*(1-$B$5),B154))</f>
        <v/>
      </c>
    </row>
    <row r="155">
      <c r="A155" s="4" t="n"/>
      <c r="B155" s="6" t="n"/>
      <c r="C155" s="5" t="n"/>
      <c r="D155" s="4" t="n"/>
      <c r="E155">
        <f>IF(D155="","",IF(D155="Card",$B$3,$B$4))</f>
        <v/>
      </c>
      <c r="F155" s="27">
        <f>IF(C155="","",C155+E155)</f>
        <v/>
      </c>
      <c r="G155">
        <f>IF(F155="","",IF(OR(F155&lt;'Forecast'!$B$5,F155&gt;='Forecast'!$B$5+91),"",INT((F155-'Forecast'!$B$5)/7)+1))</f>
        <v/>
      </c>
      <c r="H155" s="20">
        <f>IF(B155="","",IF(D155="Card",B155*(1-$B$5),B155))</f>
        <v/>
      </c>
    </row>
    <row r="156">
      <c r="A156" s="4" t="n"/>
      <c r="B156" s="6" t="n"/>
      <c r="C156" s="5" t="n"/>
      <c r="D156" s="4" t="n"/>
      <c r="E156">
        <f>IF(D156="","",IF(D156="Card",$B$3,$B$4))</f>
        <v/>
      </c>
      <c r="F156" s="27">
        <f>IF(C156="","",C156+E156)</f>
        <v/>
      </c>
      <c r="G156">
        <f>IF(F156="","",IF(OR(F156&lt;'Forecast'!$B$5,F156&gt;='Forecast'!$B$5+91),"",INT((F156-'Forecast'!$B$5)/7)+1))</f>
        <v/>
      </c>
      <c r="H156" s="20">
        <f>IF(B156="","",IF(D156="Card",B156*(1-$B$5),B156))</f>
        <v/>
      </c>
    </row>
    <row r="157">
      <c r="A157" s="4" t="n"/>
      <c r="B157" s="6" t="n"/>
      <c r="C157" s="5" t="n"/>
      <c r="D157" s="4" t="n"/>
      <c r="E157">
        <f>IF(D157="","",IF(D157="Card",$B$3,$B$4))</f>
        <v/>
      </c>
      <c r="F157" s="27">
        <f>IF(C157="","",C157+E157)</f>
        <v/>
      </c>
      <c r="G157">
        <f>IF(F157="","",IF(OR(F157&lt;'Forecast'!$B$5,F157&gt;='Forecast'!$B$5+91),"",INT((F157-'Forecast'!$B$5)/7)+1))</f>
        <v/>
      </c>
      <c r="H157" s="20">
        <f>IF(B157="","",IF(D157="Card",B157*(1-$B$5),B157))</f>
        <v/>
      </c>
    </row>
    <row r="158">
      <c r="A158" s="4" t="n"/>
      <c r="B158" s="6" t="n"/>
      <c r="C158" s="5" t="n"/>
      <c r="D158" s="4" t="n"/>
      <c r="E158">
        <f>IF(D158="","",IF(D158="Card",$B$3,$B$4))</f>
        <v/>
      </c>
      <c r="F158" s="27">
        <f>IF(C158="","",C158+E158)</f>
        <v/>
      </c>
      <c r="G158">
        <f>IF(F158="","",IF(OR(F158&lt;'Forecast'!$B$5,F158&gt;='Forecast'!$B$5+91),"",INT((F158-'Forecast'!$B$5)/7)+1))</f>
        <v/>
      </c>
      <c r="H158" s="20">
        <f>IF(B158="","",IF(D158="Card",B158*(1-$B$5),B158))</f>
        <v/>
      </c>
    </row>
    <row r="159">
      <c r="A159" s="4" t="n"/>
      <c r="B159" s="6" t="n"/>
      <c r="C159" s="5" t="n"/>
      <c r="D159" s="4" t="n"/>
      <c r="E159">
        <f>IF(D159="","",IF(D159="Card",$B$3,$B$4))</f>
        <v/>
      </c>
      <c r="F159" s="27">
        <f>IF(C159="","",C159+E159)</f>
        <v/>
      </c>
      <c r="G159">
        <f>IF(F159="","",IF(OR(F159&lt;'Forecast'!$B$5,F159&gt;='Forecast'!$B$5+91),"",INT((F159-'Forecast'!$B$5)/7)+1))</f>
        <v/>
      </c>
      <c r="H159" s="20">
        <f>IF(B159="","",IF(D159="Card",B159*(1-$B$5),B159))</f>
        <v/>
      </c>
    </row>
    <row r="160">
      <c r="A160" s="4" t="n"/>
      <c r="B160" s="6" t="n"/>
      <c r="C160" s="5" t="n"/>
      <c r="D160" s="4" t="n"/>
      <c r="E160">
        <f>IF(D160="","",IF(D160="Card",$B$3,$B$4))</f>
        <v/>
      </c>
      <c r="F160" s="27">
        <f>IF(C160="","",C160+E160)</f>
        <v/>
      </c>
      <c r="G160">
        <f>IF(F160="","",IF(OR(F160&lt;'Forecast'!$B$5,F160&gt;='Forecast'!$B$5+91),"",INT((F160-'Forecast'!$B$5)/7)+1))</f>
        <v/>
      </c>
      <c r="H160" s="20">
        <f>IF(B160="","",IF(D160="Card",B160*(1-$B$5),B160))</f>
        <v/>
      </c>
    </row>
    <row r="161">
      <c r="A161" s="4" t="n"/>
      <c r="B161" s="6" t="n"/>
      <c r="C161" s="5" t="n"/>
      <c r="D161" s="4" t="n"/>
      <c r="E161">
        <f>IF(D161="","",IF(D161="Card",$B$3,$B$4))</f>
        <v/>
      </c>
      <c r="F161" s="27">
        <f>IF(C161="","",C161+E161)</f>
        <v/>
      </c>
      <c r="G161">
        <f>IF(F161="","",IF(OR(F161&lt;'Forecast'!$B$5,F161&gt;='Forecast'!$B$5+91),"",INT((F161-'Forecast'!$B$5)/7)+1))</f>
        <v/>
      </c>
      <c r="H161" s="20">
        <f>IF(B161="","",IF(D161="Card",B161*(1-$B$5),B161))</f>
        <v/>
      </c>
    </row>
    <row r="162">
      <c r="A162" s="4" t="n"/>
      <c r="B162" s="6" t="n"/>
      <c r="C162" s="5" t="n"/>
      <c r="D162" s="4" t="n"/>
      <c r="E162">
        <f>IF(D162="","",IF(D162="Card",$B$3,$B$4))</f>
        <v/>
      </c>
      <c r="F162" s="27">
        <f>IF(C162="","",C162+E162)</f>
        <v/>
      </c>
      <c r="G162">
        <f>IF(F162="","",IF(OR(F162&lt;'Forecast'!$B$5,F162&gt;='Forecast'!$B$5+91),"",INT((F162-'Forecast'!$B$5)/7)+1))</f>
        <v/>
      </c>
      <c r="H162" s="20">
        <f>IF(B162="","",IF(D162="Card",B162*(1-$B$5),B162))</f>
        <v/>
      </c>
    </row>
    <row r="163">
      <c r="A163" s="4" t="n"/>
      <c r="B163" s="6" t="n"/>
      <c r="C163" s="5" t="n"/>
      <c r="D163" s="4" t="n"/>
      <c r="E163">
        <f>IF(D163="","",IF(D163="Card",$B$3,$B$4))</f>
        <v/>
      </c>
      <c r="F163" s="27">
        <f>IF(C163="","",C163+E163)</f>
        <v/>
      </c>
      <c r="G163">
        <f>IF(F163="","",IF(OR(F163&lt;'Forecast'!$B$5,F163&gt;='Forecast'!$B$5+91),"",INT((F163-'Forecast'!$B$5)/7)+1))</f>
        <v/>
      </c>
      <c r="H163" s="20">
        <f>IF(B163="","",IF(D163="Card",B163*(1-$B$5),B163))</f>
        <v/>
      </c>
    </row>
    <row r="164">
      <c r="A164" s="4" t="n"/>
      <c r="B164" s="6" t="n"/>
      <c r="C164" s="5" t="n"/>
      <c r="D164" s="4" t="n"/>
      <c r="E164">
        <f>IF(D164="","",IF(D164="Card",$B$3,$B$4))</f>
        <v/>
      </c>
      <c r="F164" s="27">
        <f>IF(C164="","",C164+E164)</f>
        <v/>
      </c>
      <c r="G164">
        <f>IF(F164="","",IF(OR(F164&lt;'Forecast'!$B$5,F164&gt;='Forecast'!$B$5+91),"",INT((F164-'Forecast'!$B$5)/7)+1))</f>
        <v/>
      </c>
      <c r="H164" s="20">
        <f>IF(B164="","",IF(D164="Card",B164*(1-$B$5),B164))</f>
        <v/>
      </c>
    </row>
    <row r="165">
      <c r="A165" s="4" t="n"/>
      <c r="B165" s="6" t="n"/>
      <c r="C165" s="5" t="n"/>
      <c r="D165" s="4" t="n"/>
      <c r="E165">
        <f>IF(D165="","",IF(D165="Card",$B$3,$B$4))</f>
        <v/>
      </c>
      <c r="F165" s="27">
        <f>IF(C165="","",C165+E165)</f>
        <v/>
      </c>
      <c r="G165">
        <f>IF(F165="","",IF(OR(F165&lt;'Forecast'!$B$5,F165&gt;='Forecast'!$B$5+91),"",INT((F165-'Forecast'!$B$5)/7)+1))</f>
        <v/>
      </c>
      <c r="H165" s="20">
        <f>IF(B165="","",IF(D165="Card",B165*(1-$B$5),B165))</f>
        <v/>
      </c>
    </row>
    <row r="166">
      <c r="A166" s="4" t="n"/>
      <c r="B166" s="6" t="n"/>
      <c r="C166" s="5" t="n"/>
      <c r="D166" s="4" t="n"/>
      <c r="E166">
        <f>IF(D166="","",IF(D166="Card",$B$3,$B$4))</f>
        <v/>
      </c>
      <c r="F166" s="27">
        <f>IF(C166="","",C166+E166)</f>
        <v/>
      </c>
      <c r="G166">
        <f>IF(F166="","",IF(OR(F166&lt;'Forecast'!$B$5,F166&gt;='Forecast'!$B$5+91),"",INT((F166-'Forecast'!$B$5)/7)+1))</f>
        <v/>
      </c>
      <c r="H166" s="20">
        <f>IF(B166="","",IF(D166="Card",B166*(1-$B$5),B166))</f>
        <v/>
      </c>
    </row>
    <row r="167">
      <c r="A167" s="4" t="n"/>
      <c r="B167" s="6" t="n"/>
      <c r="C167" s="5" t="n"/>
      <c r="D167" s="4" t="n"/>
      <c r="E167">
        <f>IF(D167="","",IF(D167="Card",$B$3,$B$4))</f>
        <v/>
      </c>
      <c r="F167" s="27">
        <f>IF(C167="","",C167+E167)</f>
        <v/>
      </c>
      <c r="G167">
        <f>IF(F167="","",IF(OR(F167&lt;'Forecast'!$B$5,F167&gt;='Forecast'!$B$5+91),"",INT((F167-'Forecast'!$B$5)/7)+1))</f>
        <v/>
      </c>
      <c r="H167" s="20">
        <f>IF(B167="","",IF(D167="Card",B167*(1-$B$5),B167))</f>
        <v/>
      </c>
    </row>
    <row r="168">
      <c r="A168" s="4" t="n"/>
      <c r="B168" s="6" t="n"/>
      <c r="C168" s="5" t="n"/>
      <c r="D168" s="4" t="n"/>
      <c r="E168">
        <f>IF(D168="","",IF(D168="Card",$B$3,$B$4))</f>
        <v/>
      </c>
      <c r="F168" s="27">
        <f>IF(C168="","",C168+E168)</f>
        <v/>
      </c>
      <c r="G168">
        <f>IF(F168="","",IF(OR(F168&lt;'Forecast'!$B$5,F168&gt;='Forecast'!$B$5+91),"",INT((F168-'Forecast'!$B$5)/7)+1))</f>
        <v/>
      </c>
      <c r="H168" s="20">
        <f>IF(B168="","",IF(D168="Card",B168*(1-$B$5),B168))</f>
        <v/>
      </c>
    </row>
    <row r="169">
      <c r="A169" s="4" t="n"/>
      <c r="B169" s="6" t="n"/>
      <c r="C169" s="5" t="n"/>
      <c r="D169" s="4" t="n"/>
      <c r="E169">
        <f>IF(D169="","",IF(D169="Card",$B$3,$B$4))</f>
        <v/>
      </c>
      <c r="F169" s="27">
        <f>IF(C169="","",C169+E169)</f>
        <v/>
      </c>
      <c r="G169">
        <f>IF(F169="","",IF(OR(F169&lt;'Forecast'!$B$5,F169&gt;='Forecast'!$B$5+91),"",INT((F169-'Forecast'!$B$5)/7)+1))</f>
        <v/>
      </c>
      <c r="H169" s="20">
        <f>IF(B169="","",IF(D169="Card",B169*(1-$B$5),B169))</f>
        <v/>
      </c>
    </row>
    <row r="170">
      <c r="A170" s="4" t="n"/>
      <c r="B170" s="6" t="n"/>
      <c r="C170" s="5" t="n"/>
      <c r="D170" s="4" t="n"/>
      <c r="E170">
        <f>IF(D170="","",IF(D170="Card",$B$3,$B$4))</f>
        <v/>
      </c>
      <c r="F170" s="27">
        <f>IF(C170="","",C170+E170)</f>
        <v/>
      </c>
      <c r="G170">
        <f>IF(F170="","",IF(OR(F170&lt;'Forecast'!$B$5,F170&gt;='Forecast'!$B$5+91),"",INT((F170-'Forecast'!$B$5)/7)+1))</f>
        <v/>
      </c>
      <c r="H170" s="20">
        <f>IF(B170="","",IF(D170="Card",B170*(1-$B$5),B170))</f>
        <v/>
      </c>
    </row>
    <row r="171">
      <c r="A171" s="4" t="n"/>
      <c r="B171" s="6" t="n"/>
      <c r="C171" s="5" t="n"/>
      <c r="D171" s="4" t="n"/>
      <c r="E171">
        <f>IF(D171="","",IF(D171="Card",$B$3,$B$4))</f>
        <v/>
      </c>
      <c r="F171" s="27">
        <f>IF(C171="","",C171+E171)</f>
        <v/>
      </c>
      <c r="G171">
        <f>IF(F171="","",IF(OR(F171&lt;'Forecast'!$B$5,F171&gt;='Forecast'!$B$5+91),"",INT((F171-'Forecast'!$B$5)/7)+1))</f>
        <v/>
      </c>
      <c r="H171" s="20">
        <f>IF(B171="","",IF(D171="Card",B171*(1-$B$5),B171))</f>
        <v/>
      </c>
    </row>
    <row r="172">
      <c r="A172" s="4" t="n"/>
      <c r="B172" s="6" t="n"/>
      <c r="C172" s="5" t="n"/>
      <c r="D172" s="4" t="n"/>
      <c r="E172">
        <f>IF(D172="","",IF(D172="Card",$B$3,$B$4))</f>
        <v/>
      </c>
      <c r="F172" s="27">
        <f>IF(C172="","",C172+E172)</f>
        <v/>
      </c>
      <c r="G172">
        <f>IF(F172="","",IF(OR(F172&lt;'Forecast'!$B$5,F172&gt;='Forecast'!$B$5+91),"",INT((F172-'Forecast'!$B$5)/7)+1))</f>
        <v/>
      </c>
      <c r="H172" s="20">
        <f>IF(B172="","",IF(D172="Card",B172*(1-$B$5),B172))</f>
        <v/>
      </c>
    </row>
    <row r="173">
      <c r="A173" s="4" t="n"/>
      <c r="B173" s="6" t="n"/>
      <c r="C173" s="5" t="n"/>
      <c r="D173" s="4" t="n"/>
      <c r="E173">
        <f>IF(D173="","",IF(D173="Card",$B$3,$B$4))</f>
        <v/>
      </c>
      <c r="F173" s="27">
        <f>IF(C173="","",C173+E173)</f>
        <v/>
      </c>
      <c r="G173">
        <f>IF(F173="","",IF(OR(F173&lt;'Forecast'!$B$5,F173&gt;='Forecast'!$B$5+91),"",INT((F173-'Forecast'!$B$5)/7)+1))</f>
        <v/>
      </c>
      <c r="H173" s="20">
        <f>IF(B173="","",IF(D173="Card",B173*(1-$B$5),B173))</f>
        <v/>
      </c>
    </row>
    <row r="174">
      <c r="A174" s="4" t="n"/>
      <c r="B174" s="6" t="n"/>
      <c r="C174" s="5" t="n"/>
      <c r="D174" s="4" t="n"/>
      <c r="E174">
        <f>IF(D174="","",IF(D174="Card",$B$3,$B$4))</f>
        <v/>
      </c>
      <c r="F174" s="27">
        <f>IF(C174="","",C174+E174)</f>
        <v/>
      </c>
      <c r="G174">
        <f>IF(F174="","",IF(OR(F174&lt;'Forecast'!$B$5,F174&gt;='Forecast'!$B$5+91),"",INT((F174-'Forecast'!$B$5)/7)+1))</f>
        <v/>
      </c>
      <c r="H174" s="20">
        <f>IF(B174="","",IF(D174="Card",B174*(1-$B$5),B174))</f>
        <v/>
      </c>
    </row>
    <row r="175">
      <c r="A175" s="4" t="n"/>
      <c r="B175" s="6" t="n"/>
      <c r="C175" s="5" t="n"/>
      <c r="D175" s="4" t="n"/>
      <c r="E175">
        <f>IF(D175="","",IF(D175="Card",$B$3,$B$4))</f>
        <v/>
      </c>
      <c r="F175" s="27">
        <f>IF(C175="","",C175+E175)</f>
        <v/>
      </c>
      <c r="G175">
        <f>IF(F175="","",IF(OR(F175&lt;'Forecast'!$B$5,F175&gt;='Forecast'!$B$5+91),"",INT((F175-'Forecast'!$B$5)/7)+1))</f>
        <v/>
      </c>
      <c r="H175" s="20">
        <f>IF(B175="","",IF(D175="Card",B175*(1-$B$5),B175))</f>
        <v/>
      </c>
    </row>
    <row r="176">
      <c r="A176" s="4" t="n"/>
      <c r="B176" s="6" t="n"/>
      <c r="C176" s="5" t="n"/>
      <c r="D176" s="4" t="n"/>
      <c r="E176">
        <f>IF(D176="","",IF(D176="Card",$B$3,$B$4))</f>
        <v/>
      </c>
      <c r="F176" s="27">
        <f>IF(C176="","",C176+E176)</f>
        <v/>
      </c>
      <c r="G176">
        <f>IF(F176="","",IF(OR(F176&lt;'Forecast'!$B$5,F176&gt;='Forecast'!$B$5+91),"",INT((F176-'Forecast'!$B$5)/7)+1))</f>
        <v/>
      </c>
      <c r="H176" s="20">
        <f>IF(B176="","",IF(D176="Card",B176*(1-$B$5),B176))</f>
        <v/>
      </c>
    </row>
    <row r="177">
      <c r="A177" s="4" t="n"/>
      <c r="B177" s="6" t="n"/>
      <c r="C177" s="5" t="n"/>
      <c r="D177" s="4" t="n"/>
      <c r="E177">
        <f>IF(D177="","",IF(D177="Card",$B$3,$B$4))</f>
        <v/>
      </c>
      <c r="F177" s="27">
        <f>IF(C177="","",C177+E177)</f>
        <v/>
      </c>
      <c r="G177">
        <f>IF(F177="","",IF(OR(F177&lt;'Forecast'!$B$5,F177&gt;='Forecast'!$B$5+91),"",INT((F177-'Forecast'!$B$5)/7)+1))</f>
        <v/>
      </c>
      <c r="H177" s="20">
        <f>IF(B177="","",IF(D177="Card",B177*(1-$B$5),B177))</f>
        <v/>
      </c>
    </row>
    <row r="178">
      <c r="A178" s="4" t="n"/>
      <c r="B178" s="6" t="n"/>
      <c r="C178" s="5" t="n"/>
      <c r="D178" s="4" t="n"/>
      <c r="E178">
        <f>IF(D178="","",IF(D178="Card",$B$3,$B$4))</f>
        <v/>
      </c>
      <c r="F178" s="27">
        <f>IF(C178="","",C178+E178)</f>
        <v/>
      </c>
      <c r="G178">
        <f>IF(F178="","",IF(OR(F178&lt;'Forecast'!$B$5,F178&gt;='Forecast'!$B$5+91),"",INT((F178-'Forecast'!$B$5)/7)+1))</f>
        <v/>
      </c>
      <c r="H178" s="20">
        <f>IF(B178="","",IF(D178="Card",B178*(1-$B$5),B178))</f>
        <v/>
      </c>
    </row>
    <row r="179">
      <c r="A179" s="4" t="n"/>
      <c r="B179" s="6" t="n"/>
      <c r="C179" s="5" t="n"/>
      <c r="D179" s="4" t="n"/>
      <c r="E179">
        <f>IF(D179="","",IF(D179="Card",$B$3,$B$4))</f>
        <v/>
      </c>
      <c r="F179" s="27">
        <f>IF(C179="","",C179+E179)</f>
        <v/>
      </c>
      <c r="G179">
        <f>IF(F179="","",IF(OR(F179&lt;'Forecast'!$B$5,F179&gt;='Forecast'!$B$5+91),"",INT((F179-'Forecast'!$B$5)/7)+1))</f>
        <v/>
      </c>
      <c r="H179" s="20">
        <f>IF(B179="","",IF(D179="Card",B179*(1-$B$5),B179))</f>
        <v/>
      </c>
    </row>
    <row r="180">
      <c r="A180" s="4" t="n"/>
      <c r="B180" s="6" t="n"/>
      <c r="C180" s="5" t="n"/>
      <c r="D180" s="4" t="n"/>
      <c r="E180">
        <f>IF(D180="","",IF(D180="Card",$B$3,$B$4))</f>
        <v/>
      </c>
      <c r="F180" s="27">
        <f>IF(C180="","",C180+E180)</f>
        <v/>
      </c>
      <c r="G180">
        <f>IF(F180="","",IF(OR(F180&lt;'Forecast'!$B$5,F180&gt;='Forecast'!$B$5+91),"",INT((F180-'Forecast'!$B$5)/7)+1))</f>
        <v/>
      </c>
      <c r="H180" s="20">
        <f>IF(B180="","",IF(D180="Card",B180*(1-$B$5),B180))</f>
        <v/>
      </c>
    </row>
    <row r="181">
      <c r="A181" s="4" t="n"/>
      <c r="B181" s="6" t="n"/>
      <c r="C181" s="5" t="n"/>
      <c r="D181" s="4" t="n"/>
      <c r="E181">
        <f>IF(D181="","",IF(D181="Card",$B$3,$B$4))</f>
        <v/>
      </c>
      <c r="F181" s="27">
        <f>IF(C181="","",C181+E181)</f>
        <v/>
      </c>
      <c r="G181">
        <f>IF(F181="","",IF(OR(F181&lt;'Forecast'!$B$5,F181&gt;='Forecast'!$B$5+91),"",INT((F181-'Forecast'!$B$5)/7)+1))</f>
        <v/>
      </c>
      <c r="H181" s="20">
        <f>IF(B181="","",IF(D181="Card",B181*(1-$B$5),B181))</f>
        <v/>
      </c>
    </row>
    <row r="182">
      <c r="A182" s="4" t="n"/>
      <c r="B182" s="6" t="n"/>
      <c r="C182" s="5" t="n"/>
      <c r="D182" s="4" t="n"/>
      <c r="E182">
        <f>IF(D182="","",IF(D182="Card",$B$3,$B$4))</f>
        <v/>
      </c>
      <c r="F182" s="27">
        <f>IF(C182="","",C182+E182)</f>
        <v/>
      </c>
      <c r="G182">
        <f>IF(F182="","",IF(OR(F182&lt;'Forecast'!$B$5,F182&gt;='Forecast'!$B$5+91),"",INT((F182-'Forecast'!$B$5)/7)+1))</f>
        <v/>
      </c>
      <c r="H182" s="20">
        <f>IF(B182="","",IF(D182="Card",B182*(1-$B$5),B182))</f>
        <v/>
      </c>
    </row>
    <row r="183">
      <c r="A183" s="4" t="n"/>
      <c r="B183" s="6" t="n"/>
      <c r="C183" s="5" t="n"/>
      <c r="D183" s="4" t="n"/>
      <c r="E183">
        <f>IF(D183="","",IF(D183="Card",$B$3,$B$4))</f>
        <v/>
      </c>
      <c r="F183" s="27">
        <f>IF(C183="","",C183+E183)</f>
        <v/>
      </c>
      <c r="G183">
        <f>IF(F183="","",IF(OR(F183&lt;'Forecast'!$B$5,F183&gt;='Forecast'!$B$5+91),"",INT((F183-'Forecast'!$B$5)/7)+1))</f>
        <v/>
      </c>
      <c r="H183" s="20">
        <f>IF(B183="","",IF(D183="Card",B183*(1-$B$5),B183))</f>
        <v/>
      </c>
    </row>
    <row r="184">
      <c r="A184" s="4" t="n"/>
      <c r="B184" s="6" t="n"/>
      <c r="C184" s="5" t="n"/>
      <c r="D184" s="4" t="n"/>
      <c r="E184">
        <f>IF(D184="","",IF(D184="Card",$B$3,$B$4))</f>
        <v/>
      </c>
      <c r="F184" s="27">
        <f>IF(C184="","",C184+E184)</f>
        <v/>
      </c>
      <c r="G184">
        <f>IF(F184="","",IF(OR(F184&lt;'Forecast'!$B$5,F184&gt;='Forecast'!$B$5+91),"",INT((F184-'Forecast'!$B$5)/7)+1))</f>
        <v/>
      </c>
      <c r="H184" s="20">
        <f>IF(B184="","",IF(D184="Card",B184*(1-$B$5),B184))</f>
        <v/>
      </c>
    </row>
    <row r="185">
      <c r="A185" s="4" t="n"/>
      <c r="B185" s="6" t="n"/>
      <c r="C185" s="5" t="n"/>
      <c r="D185" s="4" t="n"/>
      <c r="E185">
        <f>IF(D185="","",IF(D185="Card",$B$3,$B$4))</f>
        <v/>
      </c>
      <c r="F185" s="27">
        <f>IF(C185="","",C185+E185)</f>
        <v/>
      </c>
      <c r="G185">
        <f>IF(F185="","",IF(OR(F185&lt;'Forecast'!$B$5,F185&gt;='Forecast'!$B$5+91),"",INT((F185-'Forecast'!$B$5)/7)+1))</f>
        <v/>
      </c>
      <c r="H185" s="20">
        <f>IF(B185="","",IF(D185="Card",B185*(1-$B$5),B185))</f>
        <v/>
      </c>
    </row>
    <row r="186">
      <c r="A186" s="4" t="n"/>
      <c r="B186" s="6" t="n"/>
      <c r="C186" s="5" t="n"/>
      <c r="D186" s="4" t="n"/>
      <c r="E186">
        <f>IF(D186="","",IF(D186="Card",$B$3,$B$4))</f>
        <v/>
      </c>
      <c r="F186" s="27">
        <f>IF(C186="","",C186+E186)</f>
        <v/>
      </c>
      <c r="G186">
        <f>IF(F186="","",IF(OR(F186&lt;'Forecast'!$B$5,F186&gt;='Forecast'!$B$5+91),"",INT((F186-'Forecast'!$B$5)/7)+1))</f>
        <v/>
      </c>
      <c r="H186" s="20">
        <f>IF(B186="","",IF(D186="Card",B186*(1-$B$5),B186))</f>
        <v/>
      </c>
    </row>
    <row r="187">
      <c r="A187" s="4" t="n"/>
      <c r="B187" s="6" t="n"/>
      <c r="C187" s="5" t="n"/>
      <c r="D187" s="4" t="n"/>
      <c r="E187">
        <f>IF(D187="","",IF(D187="Card",$B$3,$B$4))</f>
        <v/>
      </c>
      <c r="F187" s="27">
        <f>IF(C187="","",C187+E187)</f>
        <v/>
      </c>
      <c r="G187">
        <f>IF(F187="","",IF(OR(F187&lt;'Forecast'!$B$5,F187&gt;='Forecast'!$B$5+91),"",INT((F187-'Forecast'!$B$5)/7)+1))</f>
        <v/>
      </c>
      <c r="H187" s="20">
        <f>IF(B187="","",IF(D187="Card",B187*(1-$B$5),B187))</f>
        <v/>
      </c>
    </row>
    <row r="188">
      <c r="A188" s="4" t="n"/>
      <c r="B188" s="6" t="n"/>
      <c r="C188" s="5" t="n"/>
      <c r="D188" s="4" t="n"/>
      <c r="E188">
        <f>IF(D188="","",IF(D188="Card",$B$3,$B$4))</f>
        <v/>
      </c>
      <c r="F188" s="27">
        <f>IF(C188="","",C188+E188)</f>
        <v/>
      </c>
      <c r="G188">
        <f>IF(F188="","",IF(OR(F188&lt;'Forecast'!$B$5,F188&gt;='Forecast'!$B$5+91),"",INT((F188-'Forecast'!$B$5)/7)+1))</f>
        <v/>
      </c>
      <c r="H188" s="20">
        <f>IF(B188="","",IF(D188="Card",B188*(1-$B$5),B188))</f>
        <v/>
      </c>
    </row>
    <row r="189">
      <c r="A189" s="4" t="n"/>
      <c r="B189" s="6" t="n"/>
      <c r="C189" s="5" t="n"/>
      <c r="D189" s="4" t="n"/>
      <c r="E189">
        <f>IF(D189="","",IF(D189="Card",$B$3,$B$4))</f>
        <v/>
      </c>
      <c r="F189" s="27">
        <f>IF(C189="","",C189+E189)</f>
        <v/>
      </c>
      <c r="G189">
        <f>IF(F189="","",IF(OR(F189&lt;'Forecast'!$B$5,F189&gt;='Forecast'!$B$5+91),"",INT((F189-'Forecast'!$B$5)/7)+1))</f>
        <v/>
      </c>
      <c r="H189" s="20">
        <f>IF(B189="","",IF(D189="Card",B189*(1-$B$5),B189))</f>
        <v/>
      </c>
    </row>
    <row r="190">
      <c r="A190" s="4" t="n"/>
      <c r="B190" s="6" t="n"/>
      <c r="C190" s="5" t="n"/>
      <c r="D190" s="4" t="n"/>
      <c r="E190">
        <f>IF(D190="","",IF(D190="Card",$B$3,$B$4))</f>
        <v/>
      </c>
      <c r="F190" s="27">
        <f>IF(C190="","",C190+E190)</f>
        <v/>
      </c>
      <c r="G190">
        <f>IF(F190="","",IF(OR(F190&lt;'Forecast'!$B$5,F190&gt;='Forecast'!$B$5+91),"",INT((F190-'Forecast'!$B$5)/7)+1))</f>
        <v/>
      </c>
      <c r="H190" s="20">
        <f>IF(B190="","",IF(D190="Card",B190*(1-$B$5),B190))</f>
        <v/>
      </c>
    </row>
    <row r="191">
      <c r="A191" s="4" t="n"/>
      <c r="B191" s="6" t="n"/>
      <c r="C191" s="5" t="n"/>
      <c r="D191" s="4" t="n"/>
      <c r="E191">
        <f>IF(D191="","",IF(D191="Card",$B$3,$B$4))</f>
        <v/>
      </c>
      <c r="F191" s="27">
        <f>IF(C191="","",C191+E191)</f>
        <v/>
      </c>
      <c r="G191">
        <f>IF(F191="","",IF(OR(F191&lt;'Forecast'!$B$5,F191&gt;='Forecast'!$B$5+91),"",INT((F191-'Forecast'!$B$5)/7)+1))</f>
        <v/>
      </c>
      <c r="H191" s="20">
        <f>IF(B191="","",IF(D191="Card",B191*(1-$B$5),B191))</f>
        <v/>
      </c>
    </row>
    <row r="192">
      <c r="A192" s="4" t="n"/>
      <c r="B192" s="6" t="n"/>
      <c r="C192" s="5" t="n"/>
      <c r="D192" s="4" t="n"/>
      <c r="E192">
        <f>IF(D192="","",IF(D192="Card",$B$3,$B$4))</f>
        <v/>
      </c>
      <c r="F192" s="27">
        <f>IF(C192="","",C192+E192)</f>
        <v/>
      </c>
      <c r="G192">
        <f>IF(F192="","",IF(OR(F192&lt;'Forecast'!$B$5,F192&gt;='Forecast'!$B$5+91),"",INT((F192-'Forecast'!$B$5)/7)+1))</f>
        <v/>
      </c>
      <c r="H192" s="20">
        <f>IF(B192="","",IF(D192="Card",B192*(1-$B$5),B192))</f>
        <v/>
      </c>
    </row>
    <row r="193">
      <c r="A193" s="4" t="n"/>
      <c r="B193" s="6" t="n"/>
      <c r="C193" s="5" t="n"/>
      <c r="D193" s="4" t="n"/>
      <c r="E193">
        <f>IF(D193="","",IF(D193="Card",$B$3,$B$4))</f>
        <v/>
      </c>
      <c r="F193" s="27">
        <f>IF(C193="","",C193+E193)</f>
        <v/>
      </c>
      <c r="G193">
        <f>IF(F193="","",IF(OR(F193&lt;'Forecast'!$B$5,F193&gt;='Forecast'!$B$5+91),"",INT((F193-'Forecast'!$B$5)/7)+1))</f>
        <v/>
      </c>
      <c r="H193" s="20">
        <f>IF(B193="","",IF(D193="Card",B193*(1-$B$5),B193))</f>
        <v/>
      </c>
    </row>
    <row r="194">
      <c r="A194" s="4" t="n"/>
      <c r="B194" s="6" t="n"/>
      <c r="C194" s="5" t="n"/>
      <c r="D194" s="4" t="n"/>
      <c r="E194">
        <f>IF(D194="","",IF(D194="Card",$B$3,$B$4))</f>
        <v/>
      </c>
      <c r="F194" s="27">
        <f>IF(C194="","",C194+E194)</f>
        <v/>
      </c>
      <c r="G194">
        <f>IF(F194="","",IF(OR(F194&lt;'Forecast'!$B$5,F194&gt;='Forecast'!$B$5+91),"",INT((F194-'Forecast'!$B$5)/7)+1))</f>
        <v/>
      </c>
      <c r="H194" s="20">
        <f>IF(B194="","",IF(D194="Card",B194*(1-$B$5),B194))</f>
        <v/>
      </c>
    </row>
    <row r="195">
      <c r="A195" s="4" t="n"/>
      <c r="B195" s="6" t="n"/>
      <c r="C195" s="5" t="n"/>
      <c r="D195" s="4" t="n"/>
      <c r="E195">
        <f>IF(D195="","",IF(D195="Card",$B$3,$B$4))</f>
        <v/>
      </c>
      <c r="F195" s="27">
        <f>IF(C195="","",C195+E195)</f>
        <v/>
      </c>
      <c r="G195">
        <f>IF(F195="","",IF(OR(F195&lt;'Forecast'!$B$5,F195&gt;='Forecast'!$B$5+91),"",INT((F195-'Forecast'!$B$5)/7)+1))</f>
        <v/>
      </c>
      <c r="H195" s="20">
        <f>IF(B195="","",IF(D195="Card",B195*(1-$B$5),B195))</f>
        <v/>
      </c>
    </row>
    <row r="196">
      <c r="A196" s="4" t="n"/>
      <c r="B196" s="6" t="n"/>
      <c r="C196" s="5" t="n"/>
      <c r="D196" s="4" t="n"/>
      <c r="E196">
        <f>IF(D196="","",IF(D196="Card",$B$3,$B$4))</f>
        <v/>
      </c>
      <c r="F196" s="27">
        <f>IF(C196="","",C196+E196)</f>
        <v/>
      </c>
      <c r="G196">
        <f>IF(F196="","",IF(OR(F196&lt;'Forecast'!$B$5,F196&gt;='Forecast'!$B$5+91),"",INT((F196-'Forecast'!$B$5)/7)+1))</f>
        <v/>
      </c>
      <c r="H196" s="20">
        <f>IF(B196="","",IF(D196="Card",B196*(1-$B$5),B196))</f>
        <v/>
      </c>
    </row>
    <row r="197">
      <c r="A197" s="4" t="n"/>
      <c r="B197" s="6" t="n"/>
      <c r="C197" s="5" t="n"/>
      <c r="D197" s="4" t="n"/>
      <c r="E197">
        <f>IF(D197="","",IF(D197="Card",$B$3,$B$4))</f>
        <v/>
      </c>
      <c r="F197" s="27">
        <f>IF(C197="","",C197+E197)</f>
        <v/>
      </c>
      <c r="G197">
        <f>IF(F197="","",IF(OR(F197&lt;'Forecast'!$B$5,F197&gt;='Forecast'!$B$5+91),"",INT((F197-'Forecast'!$B$5)/7)+1))</f>
        <v/>
      </c>
      <c r="H197" s="20">
        <f>IF(B197="","",IF(D197="Card",B197*(1-$B$5),B197))</f>
        <v/>
      </c>
    </row>
    <row r="198">
      <c r="A198" s="4" t="n"/>
      <c r="B198" s="6" t="n"/>
      <c r="C198" s="5" t="n"/>
      <c r="D198" s="4" t="n"/>
      <c r="E198">
        <f>IF(D198="","",IF(D198="Card",$B$3,$B$4))</f>
        <v/>
      </c>
      <c r="F198" s="27">
        <f>IF(C198="","",C198+E198)</f>
        <v/>
      </c>
      <c r="G198">
        <f>IF(F198="","",IF(OR(F198&lt;'Forecast'!$B$5,F198&gt;='Forecast'!$B$5+91),"",INT((F198-'Forecast'!$B$5)/7)+1))</f>
        <v/>
      </c>
      <c r="H198" s="20">
        <f>IF(B198="","",IF(D198="Card",B198*(1-$B$5),B198))</f>
        <v/>
      </c>
    </row>
    <row r="199">
      <c r="A199" s="4" t="n"/>
      <c r="B199" s="6" t="n"/>
      <c r="C199" s="5" t="n"/>
      <c r="D199" s="4" t="n"/>
      <c r="E199">
        <f>IF(D199="","",IF(D199="Card",$B$3,$B$4))</f>
        <v/>
      </c>
      <c r="F199" s="27">
        <f>IF(C199="","",C199+E199)</f>
        <v/>
      </c>
      <c r="G199">
        <f>IF(F199="","",IF(OR(F199&lt;'Forecast'!$B$5,F199&gt;='Forecast'!$B$5+91),"",INT((F199-'Forecast'!$B$5)/7)+1))</f>
        <v/>
      </c>
      <c r="H199" s="20">
        <f>IF(B199="","",IF(D199="Card",B199*(1-$B$5),B199))</f>
        <v/>
      </c>
    </row>
    <row r="200">
      <c r="A200" s="4" t="n"/>
      <c r="B200" s="6" t="n"/>
      <c r="C200" s="5" t="n"/>
      <c r="D200" s="4" t="n"/>
      <c r="E200">
        <f>IF(D200="","",IF(D200="Card",$B$3,$B$4))</f>
        <v/>
      </c>
      <c r="F200" s="27">
        <f>IF(C200="","",C200+E200)</f>
        <v/>
      </c>
      <c r="G200">
        <f>IF(F200="","",IF(OR(F200&lt;'Forecast'!$B$5,F200&gt;='Forecast'!$B$5+91),"",INT((F200-'Forecast'!$B$5)/7)+1))</f>
        <v/>
      </c>
      <c r="H200" s="20">
        <f>IF(B200="","",IF(D200="Card",B200*(1-$B$5),B200))</f>
        <v/>
      </c>
    </row>
    <row r="201">
      <c r="A201" s="4" t="n"/>
      <c r="B201" s="6" t="n"/>
      <c r="C201" s="5" t="n"/>
      <c r="D201" s="4" t="n"/>
      <c r="E201">
        <f>IF(D201="","",IF(D201="Card",$B$3,$B$4))</f>
        <v/>
      </c>
      <c r="F201" s="27">
        <f>IF(C201="","",C201+E201)</f>
        <v/>
      </c>
      <c r="G201">
        <f>IF(F201="","",IF(OR(F201&lt;'Forecast'!$B$5,F201&gt;='Forecast'!$B$5+91),"",INT((F201-'Forecast'!$B$5)/7)+1))</f>
        <v/>
      </c>
      <c r="H201" s="20">
        <f>IF(B201="","",IF(D201="Card",B201*(1-$B$5),B201))</f>
        <v/>
      </c>
    </row>
    <row r="202">
      <c r="A202" s="4" t="n"/>
      <c r="B202" s="6" t="n"/>
      <c r="C202" s="5" t="n"/>
      <c r="D202" s="4" t="n"/>
      <c r="E202">
        <f>IF(D202="","",IF(D202="Card",$B$3,$B$4))</f>
        <v/>
      </c>
      <c r="F202" s="27">
        <f>IF(C202="","",C202+E202)</f>
        <v/>
      </c>
      <c r="G202">
        <f>IF(F202="","",IF(OR(F202&lt;'Forecast'!$B$5,F202&gt;='Forecast'!$B$5+91),"",INT((F202-'Forecast'!$B$5)/7)+1))</f>
        <v/>
      </c>
      <c r="H202" s="20">
        <f>IF(B202="","",IF(D202="Card",B202*(1-$B$5),B202))</f>
        <v/>
      </c>
    </row>
    <row r="203">
      <c r="A203" s="4" t="n"/>
      <c r="B203" s="6" t="n"/>
      <c r="C203" s="5" t="n"/>
      <c r="D203" s="4" t="n"/>
      <c r="E203">
        <f>IF(D203="","",IF(D203="Card",$B$3,$B$4))</f>
        <v/>
      </c>
      <c r="F203" s="27">
        <f>IF(C203="","",C203+E203)</f>
        <v/>
      </c>
      <c r="G203">
        <f>IF(F203="","",IF(OR(F203&lt;'Forecast'!$B$5,F203&gt;='Forecast'!$B$5+91),"",INT((F203-'Forecast'!$B$5)/7)+1))</f>
        <v/>
      </c>
      <c r="H203" s="20">
        <f>IF(B203="","",IF(D203="Card",B203*(1-$B$5),B203))</f>
        <v/>
      </c>
    </row>
    <row r="204">
      <c r="A204" s="4" t="n"/>
      <c r="B204" s="6" t="n"/>
      <c r="C204" s="5" t="n"/>
      <c r="D204" s="4" t="n"/>
      <c r="E204">
        <f>IF(D204="","",IF(D204="Card",$B$3,$B$4))</f>
        <v/>
      </c>
      <c r="F204" s="27">
        <f>IF(C204="","",C204+E204)</f>
        <v/>
      </c>
      <c r="G204">
        <f>IF(F204="","",IF(OR(F204&lt;'Forecast'!$B$5,F204&gt;='Forecast'!$B$5+91),"",INT((F204-'Forecast'!$B$5)/7)+1))</f>
        <v/>
      </c>
      <c r="H204" s="20">
        <f>IF(B204="","",IF(D204="Card",B204*(1-$B$5),B204))</f>
        <v/>
      </c>
    </row>
    <row r="205">
      <c r="A205" s="4" t="n"/>
      <c r="B205" s="6" t="n"/>
      <c r="C205" s="5" t="n"/>
      <c r="D205" s="4" t="n"/>
      <c r="E205">
        <f>IF(D205="","",IF(D205="Card",$B$3,$B$4))</f>
        <v/>
      </c>
      <c r="F205" s="27">
        <f>IF(C205="","",C205+E205)</f>
        <v/>
      </c>
      <c r="G205">
        <f>IF(F205="","",IF(OR(F205&lt;'Forecast'!$B$5,F205&gt;='Forecast'!$B$5+91),"",INT((F205-'Forecast'!$B$5)/7)+1))</f>
        <v/>
      </c>
      <c r="H205" s="20">
        <f>IF(B205="","",IF(D205="Card",B205*(1-$B$5),B205))</f>
        <v/>
      </c>
    </row>
    <row r="206">
      <c r="A206" s="4" t="n"/>
      <c r="B206" s="6" t="n"/>
      <c r="C206" s="5" t="n"/>
      <c r="D206" s="4" t="n"/>
      <c r="E206">
        <f>IF(D206="","",IF(D206="Card",$B$3,$B$4))</f>
        <v/>
      </c>
      <c r="F206" s="27">
        <f>IF(C206="","",C206+E206)</f>
        <v/>
      </c>
      <c r="G206">
        <f>IF(F206="","",IF(OR(F206&lt;'Forecast'!$B$5,F206&gt;='Forecast'!$B$5+91),"",INT((F206-'Forecast'!$B$5)/7)+1))</f>
        <v/>
      </c>
      <c r="H206" s="20">
        <f>IF(B206="","",IF(D206="Card",B206*(1-$B$5),B206))</f>
        <v/>
      </c>
    </row>
  </sheetData>
  <mergeCells count="1">
    <mergeCell ref="A2:H2"/>
  </mergeCells>
  <dataValidations count="1">
    <dataValidation sqref="D7:D206" showDropDown="0" showInputMessage="0" showErrorMessage="0" allowBlank="1" type="list">
      <formula1>"Card,Bank transfer"</formula1>
    </dataValidation>
  </dataValidations>
  <pageMargins left="0.75" right="0.75" top="1" bottom="1" header="0.5" footer="0.5"/>
</worksheet>
</file>

<file path=xl/worksheets/sheet3.xml><?xml version="1.0" encoding="utf-8"?>
<worksheet xmlns="http://schemas.openxmlformats.org/spreadsheetml/2006/main">
  <sheetPr>
    <tabColor rgb="006B7280"/>
    <outlinePr summaryBelow="1" summaryRight="1"/>
    <pageSetUpPr/>
  </sheetPr>
  <dimension ref="A1:F17"/>
  <sheetViews>
    <sheetView workbookViewId="0">
      <pane ySplit="4" topLeftCell="A5" activePane="bottomLeft" state="frozen"/>
      <selection pane="bottomLeft" activeCell="A1" sqref="A1"/>
    </sheetView>
  </sheetViews>
  <sheetFormatPr baseColWidth="8" defaultRowHeight="15"/>
  <cols>
    <col width="10" customWidth="1" min="1" max="1"/>
    <col width="16" customWidth="1" min="2" max="2"/>
    <col width="24" customWidth="1" min="3" max="3"/>
    <col width="24" customWidth="1" min="4" max="4"/>
    <col width="26" customWidth="1" min="5" max="5"/>
    <col width="48" customWidth="1" min="6" max="6"/>
  </cols>
  <sheetData>
    <row r="1">
      <c r="A1" s="1" t="inlineStr">
        <is>
          <t>Weekly check: forecast vs actual</t>
        </is>
      </c>
    </row>
    <row r="2" ht="45" customHeight="1">
      <c r="A2" s="24" t="inlineStr">
        <is>
          <t>Each Friday, enter the actual closing balance. The variance shows where the forecast was off. Then roll the window: week 1 drops off, week 14 comes in, and the opening balance is re-entered from the bank.</t>
        </is>
      </c>
    </row>
    <row r="4" ht="32" customHeight="1">
      <c r="A4" s="26" t="inlineStr">
        <is>
          <t>Week #</t>
        </is>
      </c>
      <c r="B4" s="26" t="inlineStr">
        <is>
          <t>Week starting</t>
        </is>
      </c>
      <c r="C4" s="26" t="inlineStr">
        <is>
          <t>Forecast closing balance</t>
        </is>
      </c>
      <c r="D4" s="26" t="inlineStr">
        <is>
          <t>Actual closing balance</t>
        </is>
      </c>
      <c r="E4" s="26" t="inlineStr">
        <is>
          <t>Variance (actual minus forecast)</t>
        </is>
      </c>
      <c r="F4" s="26" t="inlineStr">
        <is>
          <t>Main driver / comment</t>
        </is>
      </c>
    </row>
    <row r="5">
      <c r="A5" t="n">
        <v>1</v>
      </c>
      <c r="B5" s="27">
        <f>'Forecast'!C10</f>
        <v/>
      </c>
      <c r="C5" s="20">
        <f>'Forecast'!C36</f>
        <v/>
      </c>
      <c r="D5" s="6" t="n"/>
      <c r="E5" s="20">
        <f>IF(D5="","",D5-C5)</f>
        <v/>
      </c>
      <c r="F5" s="4" t="n"/>
    </row>
    <row r="6">
      <c r="A6" t="n">
        <v>2</v>
      </c>
      <c r="B6" s="27">
        <f>'Forecast'!D10</f>
        <v/>
      </c>
      <c r="C6" s="20">
        <f>'Forecast'!D36</f>
        <v/>
      </c>
      <c r="D6" s="6" t="n"/>
      <c r="E6" s="20">
        <f>IF(D6="","",D6-C6)</f>
        <v/>
      </c>
      <c r="F6" s="4" t="n"/>
    </row>
    <row r="7">
      <c r="A7" t="n">
        <v>3</v>
      </c>
      <c r="B7" s="27">
        <f>'Forecast'!E10</f>
        <v/>
      </c>
      <c r="C7" s="20">
        <f>'Forecast'!E36</f>
        <v/>
      </c>
      <c r="D7" s="6" t="n"/>
      <c r="E7" s="20">
        <f>IF(D7="","",D7-C7)</f>
        <v/>
      </c>
      <c r="F7" s="4" t="n"/>
    </row>
    <row r="8">
      <c r="A8" t="n">
        <v>4</v>
      </c>
      <c r="B8" s="27">
        <f>'Forecast'!F10</f>
        <v/>
      </c>
      <c r="C8" s="20">
        <f>'Forecast'!F36</f>
        <v/>
      </c>
      <c r="D8" s="6" t="n"/>
      <c r="E8" s="20">
        <f>IF(D8="","",D8-C8)</f>
        <v/>
      </c>
      <c r="F8" s="4" t="n"/>
    </row>
    <row r="9">
      <c r="A9" t="n">
        <v>5</v>
      </c>
      <c r="B9" s="27">
        <f>'Forecast'!G10</f>
        <v/>
      </c>
      <c r="C9" s="20">
        <f>'Forecast'!G36</f>
        <v/>
      </c>
      <c r="D9" s="6" t="n"/>
      <c r="E9" s="20">
        <f>IF(D9="","",D9-C9)</f>
        <v/>
      </c>
      <c r="F9" s="4" t="n"/>
    </row>
    <row r="10">
      <c r="A10" t="n">
        <v>6</v>
      </c>
      <c r="B10" s="27">
        <f>'Forecast'!H10</f>
        <v/>
      </c>
      <c r="C10" s="20">
        <f>'Forecast'!H36</f>
        <v/>
      </c>
      <c r="D10" s="6" t="n"/>
      <c r="E10" s="20">
        <f>IF(D10="","",D10-C10)</f>
        <v/>
      </c>
      <c r="F10" s="4" t="n"/>
    </row>
    <row r="11">
      <c r="A11" t="n">
        <v>7</v>
      </c>
      <c r="B11" s="27">
        <f>'Forecast'!I10</f>
        <v/>
      </c>
      <c r="C11" s="20">
        <f>'Forecast'!I36</f>
        <v/>
      </c>
      <c r="D11" s="6" t="n"/>
      <c r="E11" s="20">
        <f>IF(D11="","",D11-C11)</f>
        <v/>
      </c>
      <c r="F11" s="4" t="n"/>
    </row>
    <row r="12">
      <c r="A12" t="n">
        <v>8</v>
      </c>
      <c r="B12" s="27">
        <f>'Forecast'!J10</f>
        <v/>
      </c>
      <c r="C12" s="20">
        <f>'Forecast'!J36</f>
        <v/>
      </c>
      <c r="D12" s="6" t="n"/>
      <c r="E12" s="20">
        <f>IF(D12="","",D12-C12)</f>
        <v/>
      </c>
      <c r="F12" s="4" t="n"/>
    </row>
    <row r="13">
      <c r="A13" t="n">
        <v>9</v>
      </c>
      <c r="B13" s="27">
        <f>'Forecast'!K10</f>
        <v/>
      </c>
      <c r="C13" s="20">
        <f>'Forecast'!K36</f>
        <v/>
      </c>
      <c r="D13" s="6" t="n"/>
      <c r="E13" s="20">
        <f>IF(D13="","",D13-C13)</f>
        <v/>
      </c>
      <c r="F13" s="4" t="n"/>
    </row>
    <row r="14">
      <c r="A14" t="n">
        <v>10</v>
      </c>
      <c r="B14" s="27">
        <f>'Forecast'!L10</f>
        <v/>
      </c>
      <c r="C14" s="20">
        <f>'Forecast'!L36</f>
        <v/>
      </c>
      <c r="D14" s="6" t="n"/>
      <c r="E14" s="20">
        <f>IF(D14="","",D14-C14)</f>
        <v/>
      </c>
      <c r="F14" s="4" t="n"/>
    </row>
    <row r="15">
      <c r="A15" t="n">
        <v>11</v>
      </c>
      <c r="B15" s="27">
        <f>'Forecast'!M10</f>
        <v/>
      </c>
      <c r="C15" s="20">
        <f>'Forecast'!M36</f>
        <v/>
      </c>
      <c r="D15" s="6" t="n"/>
      <c r="E15" s="20">
        <f>IF(D15="","",D15-C15)</f>
        <v/>
      </c>
      <c r="F15" s="4" t="n"/>
    </row>
    <row r="16">
      <c r="A16" t="n">
        <v>12</v>
      </c>
      <c r="B16" s="27">
        <f>'Forecast'!N10</f>
        <v/>
      </c>
      <c r="C16" s="20">
        <f>'Forecast'!N36</f>
        <v/>
      </c>
      <c r="D16" s="6" t="n"/>
      <c r="E16" s="20">
        <f>IF(D16="","",D16-C16)</f>
        <v/>
      </c>
      <c r="F16" s="4" t="n"/>
    </row>
    <row r="17">
      <c r="A17" t="n">
        <v>13</v>
      </c>
      <c r="B17" s="27">
        <f>'Forecast'!O10</f>
        <v/>
      </c>
      <c r="C17" s="20">
        <f>'Forecast'!O36</f>
        <v/>
      </c>
      <c r="D17" s="6" t="n"/>
      <c r="E17" s="20">
        <f>IF(D17="","",D17-C17)</f>
        <v/>
      </c>
      <c r="F17" s="4" t="n"/>
    </row>
  </sheetData>
  <mergeCells count="1">
    <mergeCell ref="A2:F2"/>
  </mergeCells>
  <conditionalFormatting sqref="E5:E17">
    <cfRule type="cellIs" priority="1" operator="lessThan" dxfId="1">
      <formula>0</formula>
    </cfRule>
  </conditionalFormatting>
  <pageMargins left="0.75" right="0.75" top="1" bottom="1" header="0.5" footer="0.5"/>
</worksheet>
</file>

<file path=xl/worksheets/sheet4.xml><?xml version="1.0" encoding="utf-8"?>
<worksheet xmlns="http://schemas.openxmlformats.org/spreadsheetml/2006/main">
  <sheetPr>
    <tabColor rgb="000EA5E9"/>
    <outlinePr summaryBelow="1" summaryRight="1"/>
    <pageSetUpPr/>
  </sheetPr>
  <dimension ref="A1:A13"/>
  <sheetViews>
    <sheetView workbookViewId="0">
      <selection activeCell="A1" sqref="A1"/>
    </sheetView>
  </sheetViews>
  <sheetFormatPr baseColWidth="8" defaultRowHeight="15"/>
  <cols>
    <col width="120" customWidth="1" min="1" max="1"/>
  </cols>
  <sheetData>
    <row r="1">
      <c r="A1" s="1" t="inlineStr">
        <is>
          <t>How to use this template</t>
        </is>
      </c>
    </row>
    <row r="3" ht="48" customHeight="1">
      <c r="A3" s="28" t="inlineStr">
        <is>
          <t>1. Forecast sheet, top left: enter your company, currency, the Monday week 1 starts on, and the minimum cash buffer you never want to go below.</t>
        </is>
      </c>
    </row>
    <row r="4" ht="48" customHeight="1">
      <c r="A4" s="28" t="inlineStr">
        <is>
          <t>2. Opening balance for week 1: today's balance across all business bank accounts (the bank balance, not the accounting balance). Money still sitting in your Stripe balance arrives through the payout row, so do not count it twice.</t>
        </is>
      </c>
    </row>
    <row r="5" ht="48" customHeight="1">
      <c r="A5" s="28" t="inlineStr">
        <is>
          <t>3. Subscriptions sheet: paste your active subscriptions and open invoices with amount, next billing date and payment method. The sheet shifts each one by your payout or payment delay and assigns a week. Card money lands in 'Stripe payouts', transfers in 'Invoices paid by bank transfer'. Delete the three example rows.</t>
        </is>
      </c>
    </row>
    <row r="6" ht="48" customHeight="1">
      <c r="A6" s="28" t="inlineStr">
        <is>
          <t>4. Cash out: put every payment in the week it actually leaves the account, as a positive number. Payroll day, the VAT deadline, the annual renewal. Use gross amounts, with VAT.</t>
        </is>
      </c>
    </row>
    <row r="7" ht="48" customHeight="1">
      <c r="A7" s="28" t="inlineStr">
        <is>
          <t>5. Read the closing balance and the headroom row. A red headroom cell is the week you need to act on. The lowest point and its week are shown under the table.</t>
        </is>
      </c>
    </row>
    <row r="8" ht="48" customHeight="1">
      <c r="A8" s="28" t="inlineStr">
        <is>
          <t>6. Every week, 30 minutes: enter the actual closing balance on the Variance sheet, explain the difference, adjust the coming weeks, and roll the window forward by one week.</t>
        </is>
      </c>
    </row>
    <row r="9" ht="48" customHeight="1">
      <c r="A9" s="28" t="inlineStr">
        <is>
          <t>7. Where SaaS forecasts usually go wrong: MRR is not cash (annual invoices are lumpy), failed card payments spend days in retries, payouts arrive net of fees and with a delay, and the VAT on your invoices leaves again on the filing deadline.</t>
        </is>
      </c>
    </row>
    <row r="11" ht="48" customHeight="1">
      <c r="A11" s="29" t="inlineStr">
        <is>
          <t>Built by SaaSFlow, the finance cockpit for SaaS companies. SaaSFlow builds this forecast automatically from your Stripe subscriptions and bank accounts, at daily resolution, and keeps it current as customers upgrade, cancel and pay.</t>
        </is>
      </c>
    </row>
    <row r="12">
      <c r="A12" s="30" t="inlineStr">
        <is>
          <t>Guide: How to build a 13-week cash flow forecast for SaaS</t>
        </is>
      </c>
    </row>
    <row r="13">
      <c r="A13" s="30" t="inlineStr">
        <is>
          <t>Product: cash flow forecasting for SaaS</t>
        </is>
      </c>
    </row>
  </sheetData>
  <hyperlinks>
    <hyperlink xmlns:r="http://schemas.openxmlformats.org/officeDocument/2006/relationships" ref="A12" r:id="rId1"/>
    <hyperlink xmlns:r="http://schemas.openxmlformats.org/officeDocument/2006/relationships" ref="A13" r:id="rId2"/>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SaaSFlow</dc:creator>
  <dc:title>13-week cash flow forecast</dc:title>
  <dcterms:created xsi:type="dcterms:W3CDTF">2026-08-21T08:30:17Z</dcterms:created>
  <dcterms:modified xsi:type="dcterms:W3CDTF">2026-08-21T08:30:17Z</dcterms:modified>
</cp:coreProperties>
</file>